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u00215\OneDrive - Buncombe County Government\Desktop\Folders\Strategic Partnership\FY2021 Application Scoring\Strategic Partnerships\"/>
    </mc:Choice>
  </mc:AlternateContent>
  <bookViews>
    <workbookView xWindow="0" yWindow="0" windowWidth="19200" windowHeight="7050"/>
  </bookViews>
  <sheets>
    <sheet name="Summary" sheetId="5" r:id="rId1"/>
    <sheet name="Funding Assumptions" sheetId="8" r:id="rId2"/>
    <sheet name="data" sheetId="1" state="hidden" r:id="rId3"/>
    <sheet name="FY21 Applications" sheetId="9" state="hidden" r:id="rId4"/>
  </sheets>
  <definedNames>
    <definedName name="_xlnm._FilterDatabase" localSheetId="2" hidden="1">data!$A$1:$P$496</definedName>
    <definedName name="_xlnm._FilterDatabase" localSheetId="3" hidden="1">'FY21 Applications'!$A$1:$G$57</definedName>
    <definedName name="_xlcn.LinkedTable_Table2" hidden="1">Table2[]</definedName>
  </definedNames>
  <calcPr calcId="162913"/>
  <pivotCaches>
    <pivotCache cacheId="0" r:id="rId5"/>
    <pivotCache cacheId="1" r:id="rId6"/>
    <pivotCache cacheId="2" r:id="rId7"/>
  </pivotCaches>
  <extLst>
    <ext xmlns:x15="http://schemas.microsoft.com/office/spreadsheetml/2010/11/main" uri="{FCE2AD5D-F65C-4FA6-A056-5C36A1767C68}">
      <x15:dataModel>
        <x15:modelTables>
          <x15:modelTable id="Table11_f64fb8c5-f307-4bed-9100-59766addafdd" name="Table11" connection="Query - Table1"/>
          <x15:modelTable id="Table2" name="FY21 Apps" connection="LinkedTable_Table2"/>
        </x15:modelTables>
        <x15:modelRelationships>
          <x15:modelRelationship fromTable="Table11" fromColumn="Project Name" toTable="FY21 Apps" toColumn="Project Name"/>
        </x15:modelRelationships>
      </x15:dataModel>
    </ext>
  </extLst>
</workbook>
</file>

<file path=xl/calcChain.xml><?xml version="1.0" encoding="utf-8"?>
<calcChain xmlns="http://schemas.openxmlformats.org/spreadsheetml/2006/main">
  <c r="H3" i="5" l="1"/>
  <c r="H4" i="5"/>
  <c r="H2" i="5"/>
  <c r="R10" i="8"/>
  <c r="R9" i="8"/>
  <c r="R8" i="8"/>
  <c r="R7" i="8"/>
  <c r="E64" i="8"/>
  <c r="J61" i="8"/>
  <c r="H61" i="8"/>
  <c r="J60" i="8"/>
  <c r="H60" i="8"/>
  <c r="J59" i="8"/>
  <c r="H59" i="8"/>
  <c r="J58" i="8"/>
  <c r="H58" i="8"/>
  <c r="J57" i="8"/>
  <c r="H57" i="8"/>
  <c r="J56" i="8"/>
  <c r="H56" i="8"/>
  <c r="J55" i="8"/>
  <c r="H55" i="8"/>
  <c r="J54" i="8"/>
  <c r="H54" i="8"/>
  <c r="J53" i="8"/>
  <c r="H53" i="8"/>
  <c r="J52" i="8"/>
  <c r="H52" i="8"/>
  <c r="J51" i="8"/>
  <c r="H51" i="8"/>
  <c r="J50" i="8"/>
  <c r="H50" i="8"/>
  <c r="J49" i="8"/>
  <c r="H49" i="8"/>
  <c r="I49" i="8" s="1"/>
  <c r="J48" i="8"/>
  <c r="H48" i="8"/>
  <c r="I48" i="8" s="1"/>
  <c r="J47" i="8"/>
  <c r="H47" i="8"/>
  <c r="I47" i="8" s="1"/>
  <c r="J46" i="8"/>
  <c r="H46" i="8"/>
  <c r="I46" i="8" s="1"/>
  <c r="J45" i="8"/>
  <c r="H45" i="8"/>
  <c r="J44" i="8"/>
  <c r="H44" i="8"/>
  <c r="I44" i="8" s="1"/>
  <c r="J43" i="8"/>
  <c r="H43" i="8"/>
  <c r="I43" i="8" s="1"/>
  <c r="J42" i="8"/>
  <c r="H42" i="8"/>
  <c r="J41" i="8"/>
  <c r="H41" i="8"/>
  <c r="I41" i="8" s="1"/>
  <c r="J40" i="8"/>
  <c r="H40" i="8"/>
  <c r="I40" i="8" s="1"/>
  <c r="J39" i="8"/>
  <c r="H39" i="8"/>
  <c r="J38" i="8"/>
  <c r="H38" i="8"/>
  <c r="I38" i="8" s="1"/>
  <c r="J37" i="8"/>
  <c r="H37" i="8"/>
  <c r="I37" i="8" s="1"/>
  <c r="J36" i="8"/>
  <c r="H36" i="8"/>
  <c r="I36" i="8" s="1"/>
  <c r="J35" i="8"/>
  <c r="H35" i="8"/>
  <c r="I35" i="8" s="1"/>
  <c r="J34" i="8"/>
  <c r="H34" i="8"/>
  <c r="I34" i="8" s="1"/>
  <c r="J33" i="8"/>
  <c r="H33" i="8"/>
  <c r="J32" i="8"/>
  <c r="H32" i="8"/>
  <c r="J31" i="8"/>
  <c r="H31" i="8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57" i="9"/>
  <c r="J21" i="8" l="1"/>
  <c r="J8" i="8"/>
  <c r="J9" i="8"/>
  <c r="J19" i="8"/>
  <c r="J22" i="8"/>
  <c r="J30" i="8"/>
  <c r="J7" i="8"/>
  <c r="J28" i="8"/>
  <c r="J25" i="8"/>
  <c r="J24" i="8"/>
  <c r="J23" i="8"/>
  <c r="J20" i="8"/>
  <c r="I18" i="8"/>
  <c r="J18" i="8" s="1"/>
  <c r="J15" i="8"/>
  <c r="I14" i="8"/>
  <c r="J14" i="8" s="1"/>
  <c r="I13" i="8"/>
  <c r="J13" i="8" s="1"/>
  <c r="J12" i="8"/>
  <c r="I11" i="8"/>
  <c r="I10" i="8"/>
  <c r="H8" i="8"/>
  <c r="H9" i="8"/>
  <c r="I9" i="8" s="1"/>
  <c r="H10" i="8"/>
  <c r="H11" i="8"/>
  <c r="H12" i="8"/>
  <c r="H13" i="8"/>
  <c r="H14" i="8"/>
  <c r="H15" i="8"/>
  <c r="I15" i="8" s="1"/>
  <c r="H16" i="8"/>
  <c r="I16" i="8" s="1"/>
  <c r="H17" i="8"/>
  <c r="I17" i="8" s="1"/>
  <c r="H18" i="8"/>
  <c r="H19" i="8"/>
  <c r="H20" i="8"/>
  <c r="H21" i="8"/>
  <c r="I21" i="8" s="1"/>
  <c r="H22" i="8"/>
  <c r="H23" i="8"/>
  <c r="I23" i="8" s="1"/>
  <c r="H24" i="8"/>
  <c r="I24" i="8" s="1"/>
  <c r="H25" i="8"/>
  <c r="H26" i="8"/>
  <c r="I26" i="8" s="1"/>
  <c r="J26" i="8" s="1"/>
  <c r="H27" i="8"/>
  <c r="I27" i="8" s="1"/>
  <c r="H28" i="8"/>
  <c r="I28" i="8" s="1"/>
  <c r="H29" i="8"/>
  <c r="I29" i="8" s="1"/>
  <c r="J29" i="8" s="1"/>
  <c r="H30" i="8"/>
  <c r="H7" i="8"/>
  <c r="P8" i="8" l="1"/>
  <c r="H64" i="8"/>
  <c r="J27" i="8"/>
  <c r="P10" i="8"/>
  <c r="J17" i="8"/>
  <c r="P7" i="8"/>
  <c r="J16" i="8"/>
  <c r="P9" i="8"/>
  <c r="I64" i="8"/>
  <c r="M8" i="8" s="1"/>
  <c r="M9" i="8" s="1"/>
  <c r="J11" i="8"/>
  <c r="J10" i="8"/>
  <c r="R11" i="8"/>
  <c r="S10" i="8" s="1"/>
  <c r="P11" i="8" l="1"/>
  <c r="Q11" i="8" s="1"/>
  <c r="S11" i="8"/>
  <c r="S8" i="8"/>
  <c r="S9" i="8"/>
  <c r="S7" i="8"/>
  <c r="Q10" i="8" l="1"/>
  <c r="Q9" i="8"/>
  <c r="Q7" i="8"/>
  <c r="Q8" i="8"/>
</calcChain>
</file>

<file path=xl/connections.xml><?xml version="1.0" encoding="utf-8"?>
<connections xmlns="http://schemas.openxmlformats.org/spreadsheetml/2006/main">
  <connection id="1" name="LinkedTable_Table2" type="102" refreshedVersion="6" minRefreshableVersion="5">
    <extLst>
      <ext xmlns:x15="http://schemas.microsoft.com/office/spreadsheetml/2010/11/main" uri="{DE250136-89BD-433C-8126-D09CA5730AF9}">
        <x15:connection id="Table2">
          <x15:rangePr sourceName="_xlcn.LinkedTable_Table2"/>
        </x15:connection>
      </ext>
    </extLst>
  </connection>
  <connection id="2" name="Query - Table1" description="Connection to the 'Table1' query in the workbook." type="100" refreshedVersion="6" minRefreshableVersion="5">
    <extLst>
      <ext xmlns:x15="http://schemas.microsoft.com/office/spreadsheetml/2010/11/main" uri="{DE250136-89BD-433C-8126-D09CA5730AF9}">
        <x15:connection id="1a9c9086-5dae-4855-a62c-53031fe885be"/>
      </ext>
    </extLst>
  </connection>
  <connection id="3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<sst xmlns="http://schemas.openxmlformats.org/spreadsheetml/2006/main" count="3276" uniqueCount="199">
  <si>
    <t>Organization Name</t>
  </si>
  <si>
    <t>Project Name</t>
  </si>
  <si>
    <t>Strategy</t>
  </si>
  <si>
    <t>Funding Request</t>
  </si>
  <si>
    <t>Organization</t>
  </si>
  <si>
    <t>Need</t>
  </si>
  <si>
    <t>People Served</t>
  </si>
  <si>
    <t>Project</t>
  </si>
  <si>
    <t>Results</t>
  </si>
  <si>
    <t>Evaluation</t>
  </si>
  <si>
    <t>Equity</t>
  </si>
  <si>
    <t>Collaboration</t>
  </si>
  <si>
    <t>Budget</t>
  </si>
  <si>
    <t>Sustainability</t>
  </si>
  <si>
    <t>Evaluator First Name</t>
  </si>
  <si>
    <t>Evaluator Last Name</t>
  </si>
  <si>
    <t> </t>
  </si>
  <si>
    <t xml:space="preserve">CCCS of WNC, Inc. DBA OnTrack Financial Education &amp; Counseling </t>
  </si>
  <si>
    <t xml:space="preserve">YWCA of Asheville and Western North Carolina </t>
  </si>
  <si>
    <t>Eliada Homes, Inc</t>
  </si>
  <si>
    <t>Asheville Art Museum</t>
  </si>
  <si>
    <t>CCCS of WNC, Inc. DBA OnTrack Financial Education &amp; Counseling</t>
  </si>
  <si>
    <t>YWCA of Asheville and Western North Carolina</t>
  </si>
  <si>
    <t>Values</t>
  </si>
  <si>
    <t>Total</t>
  </si>
  <si>
    <t>Organiztion</t>
  </si>
  <si>
    <t>Notes</t>
  </si>
  <si>
    <t>FY20 Funding</t>
  </si>
  <si>
    <t>FY21 Funding Request</t>
  </si>
  <si>
    <t>Prior Yr Funding</t>
  </si>
  <si>
    <t>Summary by Organization</t>
  </si>
  <si>
    <t>Greater than 80%</t>
  </si>
  <si>
    <t>Summary by Stategy</t>
  </si>
  <si>
    <t>Funding Scenarios</t>
  </si>
  <si>
    <t>% of Request Granted</t>
  </si>
  <si>
    <t>Total Score</t>
  </si>
  <si>
    <t>FY2021 Fund Amount</t>
  </si>
  <si>
    <t>Enter Funding Amount</t>
  </si>
  <si>
    <t>$ amounts driven by %'s entered above</t>
  </si>
  <si>
    <t>Change from Prior Yr.</t>
  </si>
  <si>
    <t>Total Funding Allocated</t>
  </si>
  <si>
    <t>Remaining Balance</t>
  </si>
  <si>
    <t>Funding Summary</t>
  </si>
  <si>
    <t>Funding by Strategy</t>
  </si>
  <si>
    <t>% of Total</t>
  </si>
  <si>
    <t>$ Amount</t>
  </si>
  <si>
    <t>App Count</t>
  </si>
  <si>
    <t>Input values in grey cells</t>
  </si>
  <si>
    <t>Positive Changes Youth Ministries</t>
  </si>
  <si>
    <t>The Rising Above Project</t>
  </si>
  <si>
    <t>Educated &amp; Capable Community</t>
  </si>
  <si>
    <t>Annie</t>
  </si>
  <si>
    <t>Carpenter</t>
  </si>
  <si>
    <t>Douglas</t>
  </si>
  <si>
    <t>Clarke</t>
  </si>
  <si>
    <t>Rebecca</t>
  </si>
  <si>
    <t>Strimer</t>
  </si>
  <si>
    <t>Paul</t>
  </si>
  <si>
    <t>Tax</t>
  </si>
  <si>
    <t>Elizabeth</t>
  </si>
  <si>
    <t>Ward</t>
  </si>
  <si>
    <t>Davidson</t>
  </si>
  <si>
    <t>Jones</t>
  </si>
  <si>
    <t>Kevin</t>
  </si>
  <si>
    <t>McAbee</t>
  </si>
  <si>
    <t>Charles</t>
  </si>
  <si>
    <t>Rosenblum</t>
  </si>
  <si>
    <t>Kate</t>
  </si>
  <si>
    <t>Burger</t>
  </si>
  <si>
    <t>Asheville Humane Society</t>
  </si>
  <si>
    <t>Pets &amp; Their People Thriving Together</t>
  </si>
  <si>
    <t>Resident Well-Being</t>
  </si>
  <si>
    <t>River Front Development Group and Project Collaborative</t>
  </si>
  <si>
    <t>The City as Classroom: The Berry Temple Community and STEAM Academy</t>
  </si>
  <si>
    <t>Gateway Group of Asheville</t>
  </si>
  <si>
    <t>Gateway Group of Asheville - Fatherhood and Motherhood Initiative Program</t>
  </si>
  <si>
    <t>Eagle Market Streets Development Corporation, CDC</t>
  </si>
  <si>
    <t>EMSDC for Small Business Development</t>
  </si>
  <si>
    <t>Vibrant Economy</t>
  </si>
  <si>
    <t>Asheville Symphony Orchestra</t>
  </si>
  <si>
    <t>Asheville Symphony Youth Orchestra Education Program Master Class</t>
  </si>
  <si>
    <t>Skyview Golf Association</t>
  </si>
  <si>
    <t>Skyview Open: Annual PRO/AM Golf Tournament</t>
  </si>
  <si>
    <t>The Environmental Quality Institute</t>
  </si>
  <si>
    <t>Volunteer Water Information Network (VWIN) - Buncombe County</t>
  </si>
  <si>
    <t>Environmental Stewardship</t>
  </si>
  <si>
    <t>Sandy Mush Community Ctr.</t>
  </si>
  <si>
    <t>Sandy Mush Community Center - Accessible and Energy Efficient Spaces</t>
  </si>
  <si>
    <t>One Youth At A Time, Inc.</t>
  </si>
  <si>
    <t>Youth Mentoring, Tutoring and Outreach Education</t>
  </si>
  <si>
    <t>Gladiator Sports</t>
  </si>
  <si>
    <t>Capacity and Accessibility Enhancement</t>
  </si>
  <si>
    <t>Asheville Area Arts Council</t>
  </si>
  <si>
    <t>Public Art Masterplan</t>
  </si>
  <si>
    <t>Support for Community Initiatives</t>
  </si>
  <si>
    <t>Asheville Buncombe Community Christian Ministry</t>
  </si>
  <si>
    <t>ABCCM Code Purple</t>
  </si>
  <si>
    <t>Transformation Village for Women and Children</t>
  </si>
  <si>
    <t>Just Economics</t>
  </si>
  <si>
    <t>Pathways to Economic Mobility</t>
  </si>
  <si>
    <t>Under One Sky Village Foundation</t>
  </si>
  <si>
    <t>Bridging over Trauma with Mentors for Youth in Foster Care</t>
  </si>
  <si>
    <t>WNC Communities</t>
  </si>
  <si>
    <t>Agricultural and Community Service Initiatives</t>
  </si>
  <si>
    <t>Literacy Council of Buncombe County</t>
  </si>
  <si>
    <t>Educated &amp; Capable Community through Literacy</t>
  </si>
  <si>
    <t>Pisgah Legal Services</t>
  </si>
  <si>
    <t>Legal Services for Children and Families in Buncombe County</t>
  </si>
  <si>
    <t>Asheville Community Theatre</t>
  </si>
  <si>
    <t>Removing Barriers to Connect all Children in Summer Camp Program</t>
  </si>
  <si>
    <t>Free Tax Preparation through Volunteer Income Tax Assistance (VITA)</t>
  </si>
  <si>
    <t>Asheville Grown Business Alliance</t>
  </si>
  <si>
    <t>Growing the Go Local Movement to build a sustainable and equitable regional economy</t>
  </si>
  <si>
    <t>The Mediation Center</t>
  </si>
  <si>
    <t>Family Visitation Program</t>
  </si>
  <si>
    <t>Increased Capacity for Community Mediation</t>
  </si>
  <si>
    <t>Asheville Youth Football &amp; Cheerleading League</t>
  </si>
  <si>
    <t>Getting Ahead in a Just Getting By World</t>
  </si>
  <si>
    <t>YWCA Swim Equity Program</t>
  </si>
  <si>
    <t>Babies Need Bottoms</t>
  </si>
  <si>
    <t>Supporting resilience through basic needs: Investing in vulnerable families with diapering supplies.</t>
  </si>
  <si>
    <t>Appalachian Sustainable Agriculture Project</t>
  </si>
  <si>
    <t>Building on Success: Supporting Working Farms Through Local Food Connections</t>
  </si>
  <si>
    <t>Montford Park Players</t>
  </si>
  <si>
    <t xml:space="preserve">Accessible Parking Lot Project </t>
  </si>
  <si>
    <t>YMI Cultural Center</t>
  </si>
  <si>
    <t>The Hand-Up Project</t>
  </si>
  <si>
    <t>Children First/Communities in Schools of Buncombe County</t>
  </si>
  <si>
    <t xml:space="preserve">Student Support Specialists Attendance, Behavior, Coursework + Parent Engagement Improvement  </t>
  </si>
  <si>
    <t>Mission Health System</t>
  </si>
  <si>
    <t>Mission Possible</t>
  </si>
  <si>
    <t>Asheville GreenWorks</t>
  </si>
  <si>
    <t>Pollution Prevention and Waste Reduction in Buncombe County</t>
  </si>
  <si>
    <t>Folk Heritage Committee</t>
  </si>
  <si>
    <t>"Shindig on the Green" presented by the Folk Heritage Committee</t>
  </si>
  <si>
    <t>Eliada Students Training for Advancement</t>
  </si>
  <si>
    <t>Bountiful Cities</t>
  </si>
  <si>
    <t>School Gardens Maintenance Project</t>
  </si>
  <si>
    <t>Asheville Art Museum 5th Grade Field Trips</t>
  </si>
  <si>
    <t>YTL Training Program</t>
  </si>
  <si>
    <t>Learning and Growing Together</t>
  </si>
  <si>
    <t>Project Lighten Up</t>
  </si>
  <si>
    <t>Project Lighten Up Community Summer Day Camp</t>
  </si>
  <si>
    <t>Ravenscroft Reserve Initiative, MountainTrue is our fiscal sponsor</t>
  </si>
  <si>
    <t>Ravenscroft Reserve Initiative</t>
  </si>
  <si>
    <t>Friend of the Nature Center</t>
  </si>
  <si>
    <t>Buncombe County Residents and School Groups Reduced Admission</t>
  </si>
  <si>
    <t>Western Carolina Rescue Ministries/ 101 Kids</t>
  </si>
  <si>
    <t>101 Kids/ Impact Festivals, Camps &amp; Retreats</t>
  </si>
  <si>
    <t>Mountain BizWorks</t>
  </si>
  <si>
    <t>Growing Diverse Small Businesses and Jobs in Buncombe County</t>
  </si>
  <si>
    <t>Blue Ridge Parkway Foundation</t>
  </si>
  <si>
    <t>Volunteers for Recreation, Conservation, and Economic Development</t>
  </si>
  <si>
    <t>Evergreen Community Charter School</t>
  </si>
  <si>
    <t>Elementary School Behavioral Counseling Support Initiative</t>
  </si>
  <si>
    <t>Carolina Small Business Development Fund</t>
  </si>
  <si>
    <t>Western Women's Business Center (WWBC)</t>
  </si>
  <si>
    <t>Eblen Charities</t>
  </si>
  <si>
    <t>Graduation Initiative</t>
  </si>
  <si>
    <t>Big Ivy Community Club</t>
  </si>
  <si>
    <t>Big Ivy Community Club Funding 2021</t>
  </si>
  <si>
    <t>Wortham Center for the Performing Arts</t>
  </si>
  <si>
    <t>Wortham Center for Performing Arts: A Community Resource</t>
  </si>
  <si>
    <t>Haywood Street Congregation</t>
  </si>
  <si>
    <t>Haywood Street Respite</t>
  </si>
  <si>
    <t>Asheville Museum of Science (AMOS)</t>
  </si>
  <si>
    <t>Next Gen STEM for All</t>
  </si>
  <si>
    <t>Read to Succeed</t>
  </si>
  <si>
    <t>Read To Succeed Asheville/Buncombe Changing Lives Through Literacy</t>
  </si>
  <si>
    <t>Asheville Buncombe County Land Trust</t>
  </si>
  <si>
    <t xml:space="preserve">Asheville-Buncombe Community Land Trust Collaborative Affordable Housing Project </t>
  </si>
  <si>
    <t>Student Support Specialists Attendance, Behavior, Coursework + Parent Engagement Improvement</t>
  </si>
  <si>
    <t>Accessible Parking Lot Project</t>
  </si>
  <si>
    <t>Asheville-Buncombe Community Land Trust Collaborative Affordable Housing Project</t>
  </si>
  <si>
    <t>Other County Funding</t>
  </si>
  <si>
    <t>Fiscal Agent</t>
  </si>
  <si>
    <t>Focus Area</t>
  </si>
  <si>
    <t>*funded $63K through contract for FY20 but was moved to competitive grant process for FY2021</t>
  </si>
  <si>
    <t>Not a fit for Affordable Housing Services Program</t>
  </si>
  <si>
    <t>possible Affordable Housing project? Rachael emailed Nate/Sybil</t>
  </si>
  <si>
    <t>Receive county funding of $948,000 for shelter operations</t>
  </si>
  <si>
    <t>Received a one-time $5000 Tipping Point Grant for FY2020</t>
  </si>
  <si>
    <t>Resident Well-Being (Maybe change to Environment)</t>
  </si>
  <si>
    <t>served as fiscal agent for Asheville Buncombe Food Policy for $6,674 in FY2020</t>
  </si>
  <si>
    <t>FY2020 Funding was part of Education Support (non-competitive) cost center and is rolled into SPG for FY2021</t>
  </si>
  <si>
    <t>maybe Economic Development?</t>
  </si>
  <si>
    <t>received one-time $5,000 Tipping Point Grant for FY2020</t>
  </si>
  <si>
    <t>Asheville Area Chamber of Commerce Community Betterment Foundation</t>
  </si>
  <si>
    <t>Carolina Gladiators</t>
  </si>
  <si>
    <t xml:space="preserve">also serves as Fiscal Agent for one-time $5,000 Tipping Point Grant </t>
  </si>
  <si>
    <t>TBD</t>
  </si>
  <si>
    <t>FY2020 Funding was part of Education Support (non-competitive) cost center and is rolled into SPG for FY2021;
Will need a fiscal agent if funded</t>
  </si>
  <si>
    <t>Getting Back to the Basics</t>
  </si>
  <si>
    <t>Mountain True</t>
  </si>
  <si>
    <t>*funded $37K through contract for FY20 but moved to competitive grant process for FY2021</t>
  </si>
  <si>
    <t>YMI Cultural</t>
  </si>
  <si>
    <t>Between 70%-79%</t>
  </si>
  <si>
    <t>Less than 70%</t>
  </si>
  <si>
    <t>Application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</si>
</sst>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;\-0.0%;0.0%"/>
    <numFmt numFmtId="167" formatCode="_(&quot;$&quot;* #,##0_);_(&quot;$&quot;* \(#,##0\);_(&quot;$&quot;* &quot;-&quot;??_);_(@_)"/>
  </numFmts>
  <fonts count="16" x14ac:knownFonts="1">
    <font>
      <sz val="10"/>
      <name val="Arial"/>
      <family val="2"/>
    </font>
    <font>
      <b/>
      <sz val="9"/>
      <color rgb="FF434343"/>
      <name val="Arial"/>
      <family val="2"/>
    </font>
    <font>
      <sz val="10"/>
      <color rgb="FF66666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0"/>
      <color theme="8" tint="-0.24997711111789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65" fontId="0" fillId="0" borderId="0" xfId="1" applyNumberFormat="1" applyFont="1" applyAlignment="1">
      <alignment vertical="center"/>
    </xf>
    <xf numFmtId="2" fontId="1" fillId="2" borderId="0" xfId="1" applyNumberFormat="1" applyFont="1" applyFill="1" applyAlignment="1">
      <alignment horizontal="center" vertical="center"/>
    </xf>
    <xf numFmtId="2" fontId="0" fillId="0" borderId="0" xfId="1" applyNumberFormat="1" applyFont="1" applyAlignment="1">
      <alignment vertical="center"/>
    </xf>
    <xf numFmtId="16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vertical="center" wrapText="1"/>
    </xf>
    <xf numFmtId="167" fontId="0" fillId="0" borderId="0" xfId="2" applyNumberFormat="1" applyFont="1" applyAlignment="1">
      <alignment vertical="center"/>
    </xf>
    <xf numFmtId="0" fontId="4" fillId="0" borderId="0" xfId="0" applyFont="1">
      <alignment vertical="center"/>
    </xf>
    <xf numFmtId="167" fontId="0" fillId="0" borderId="0" xfId="0" applyNumberFormat="1">
      <alignment vertical="center"/>
    </xf>
    <xf numFmtId="9" fontId="0" fillId="0" borderId="0" xfId="3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pivotButton="1" applyFont="1">
      <alignment vertical="center"/>
    </xf>
    <xf numFmtId="0" fontId="10" fillId="0" borderId="0" xfId="0" pivotButton="1" applyFont="1" applyAlignment="1">
      <alignment vertical="center" wrapText="1"/>
    </xf>
    <xf numFmtId="0" fontId="10" fillId="0" borderId="0" xfId="0" pivotButton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wrapText="1"/>
    </xf>
    <xf numFmtId="167" fontId="10" fillId="0" borderId="0" xfId="0" applyNumberFormat="1" applyFont="1">
      <alignment vertical="center"/>
    </xf>
    <xf numFmtId="167" fontId="10" fillId="0" borderId="0" xfId="2" applyNumberFormat="1" applyFont="1" applyAlignment="1">
      <alignment vertical="center"/>
    </xf>
    <xf numFmtId="166" fontId="0" fillId="0" borderId="0" xfId="0" applyNumberFormat="1" applyBorder="1">
      <alignment vertical="center"/>
    </xf>
    <xf numFmtId="166" fontId="0" fillId="0" borderId="6" xfId="0" applyNumberFormat="1" applyBorder="1">
      <alignment vertical="center"/>
    </xf>
    <xf numFmtId="166" fontId="0" fillId="0" borderId="7" xfId="0" applyNumberFormat="1" applyBorder="1">
      <alignment vertical="center"/>
    </xf>
    <xf numFmtId="166" fontId="0" fillId="0" borderId="9" xfId="0" applyNumberFormat="1" applyBorder="1">
      <alignment vertical="center"/>
    </xf>
    <xf numFmtId="166" fontId="0" fillId="0" borderId="11" xfId="0" applyNumberFormat="1" applyBorder="1">
      <alignment vertical="center"/>
    </xf>
    <xf numFmtId="166" fontId="0" fillId="0" borderId="12" xfId="0" applyNumberFormat="1" applyBorder="1">
      <alignment vertical="center"/>
    </xf>
    <xf numFmtId="167" fontId="12" fillId="0" borderId="0" xfId="2" applyNumberFormat="1" applyFont="1" applyAlignment="1">
      <alignment vertical="center"/>
    </xf>
    <xf numFmtId="167" fontId="0" fillId="0" borderId="0" xfId="2" applyNumberFormat="1" applyFont="1" applyAlignment="1">
      <alignment vertical="center" wrapText="1" shrinkToFit="1"/>
    </xf>
    <xf numFmtId="0" fontId="7" fillId="6" borderId="1" xfId="0" applyFont="1" applyFill="1" applyBorder="1" applyAlignment="1">
      <alignment horizontal="center" vertical="center"/>
    </xf>
    <xf numFmtId="167" fontId="0" fillId="0" borderId="1" xfId="0" applyNumberFormat="1" applyBorder="1">
      <alignment vertical="center"/>
    </xf>
    <xf numFmtId="0" fontId="7" fillId="6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67" fontId="0" fillId="0" borderId="1" xfId="2" applyNumberFormat="1" applyFont="1" applyBorder="1" applyAlignment="1">
      <alignment vertical="center"/>
    </xf>
    <xf numFmtId="167" fontId="12" fillId="0" borderId="0" xfId="0" applyNumberFormat="1" applyFont="1">
      <alignment vertical="center"/>
    </xf>
    <xf numFmtId="0" fontId="5" fillId="0" borderId="0" xfId="0" applyFont="1" applyFill="1" applyBorder="1" applyAlignment="1">
      <alignment vertical="center" wrapText="1"/>
    </xf>
    <xf numFmtId="9" fontId="0" fillId="5" borderId="1" xfId="3" applyFont="1" applyFill="1" applyBorder="1" applyAlignment="1" applyProtection="1">
      <alignment horizontal="center" vertical="center"/>
      <protection locked="0"/>
    </xf>
    <xf numFmtId="167" fontId="0" fillId="5" borderId="1" xfId="0" applyNumberFormat="1" applyFill="1" applyBorder="1" applyProtection="1">
      <alignment vertical="center"/>
      <protection locked="0"/>
    </xf>
    <xf numFmtId="9" fontId="13" fillId="0" borderId="0" xfId="3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13" fillId="0" borderId="0" xfId="1" applyNumberFormat="1" applyFont="1" applyAlignment="1">
      <alignment vertical="center"/>
    </xf>
    <xf numFmtId="9" fontId="10" fillId="0" borderId="0" xfId="3" applyFont="1" applyAlignment="1">
      <alignment vertical="center"/>
    </xf>
    <xf numFmtId="0" fontId="6" fillId="4" borderId="13" xfId="0" applyFont="1" applyFill="1" applyBorder="1">
      <alignment vertical="center"/>
    </xf>
    <xf numFmtId="0" fontId="4" fillId="0" borderId="0" xfId="0" applyFont="1" applyBorder="1" applyAlignment="1">
      <alignment vertical="center" wrapText="1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14" fillId="0" borderId="0" xfId="0" applyFont="1">
      <alignment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/>
    </xf>
    <xf numFmtId="0" fontId="4" fillId="9" borderId="1" xfId="0" applyFont="1" applyFill="1" applyBorder="1">
      <alignment vertical="center"/>
    </xf>
    <xf numFmtId="0" fontId="4" fillId="9" borderId="1" xfId="0" applyFont="1" applyFill="1" applyBorder="1" applyAlignment="1">
      <alignment horizontal="right" vertical="center"/>
    </xf>
    <xf numFmtId="164" fontId="4" fillId="9" borderId="1" xfId="0" applyNumberFormat="1" applyFont="1" applyFill="1" applyBorder="1">
      <alignment vertical="center"/>
    </xf>
    <xf numFmtId="44" fontId="4" fillId="9" borderId="1" xfId="4" applyFont="1" applyFill="1" applyBorder="1">
      <alignment vertical="center"/>
    </xf>
    <xf numFmtId="0" fontId="4" fillId="3" borderId="4" xfId="0" applyFont="1" applyFill="1" applyBorder="1" applyAlignment="1">
      <alignment horizontal="left" vertical="center"/>
    </xf>
    <xf numFmtId="44" fontId="4" fillId="3" borderId="2" xfId="4" applyFont="1" applyFill="1" applyBorder="1" applyAlignment="1">
      <alignment horizontal="left" vertical="center"/>
    </xf>
    <xf numFmtId="44" fontId="4" fillId="0" borderId="2" xfId="4" applyFont="1" applyBorder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164" fontId="4" fillId="3" borderId="18" xfId="0" applyNumberFormat="1" applyFont="1" applyFill="1" applyBorder="1" applyAlignment="1">
      <alignment horizontal="right" vertical="center"/>
    </xf>
    <xf numFmtId="44" fontId="4" fillId="0" borderId="19" xfId="4" applyFont="1" applyBorder="1">
      <alignment vertical="center"/>
    </xf>
    <xf numFmtId="167" fontId="2" fillId="3" borderId="0" xfId="2" applyNumberFormat="1" applyFont="1" applyFill="1" applyAlignment="1">
      <alignment horizontal="left" vertical="center"/>
    </xf>
    <xf numFmtId="0" fontId="15" fillId="0" borderId="0" xfId="0" applyFont="1" applyAlignment="1">
      <alignment vertical="center" wrapText="1"/>
    </xf>
    <xf numFmtId="167" fontId="15" fillId="0" borderId="0" xfId="2" applyNumberFormat="1" applyFont="1" applyAlignment="1">
      <alignment vertical="center"/>
    </xf>
    <xf numFmtId="0" fontId="15" fillId="0" borderId="0" xfId="0" applyFont="1">
      <alignment vertical="center"/>
    </xf>
    <xf numFmtId="0" fontId="15" fillId="0" borderId="2" xfId="0" applyFont="1" applyBorder="1" applyAlignment="1">
      <alignment horizontal="center" vertical="center" wrapText="1"/>
    </xf>
    <xf numFmtId="167" fontId="15" fillId="0" borderId="3" xfId="2" applyNumberFormat="1" applyFont="1" applyBorder="1" applyAlignment="1">
      <alignment vertical="center"/>
    </xf>
    <xf numFmtId="0" fontId="15" fillId="0" borderId="3" xfId="0" applyFont="1" applyBorder="1">
      <alignment vertical="center"/>
    </xf>
    <xf numFmtId="167" fontId="15" fillId="0" borderId="4" xfId="2" applyNumberFormat="1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167" fontId="0" fillId="0" borderId="6" xfId="0" applyNumberFormat="1" applyBorder="1">
      <alignment vertical="center"/>
    </xf>
    <xf numFmtId="0" fontId="10" fillId="0" borderId="8" xfId="0" applyFont="1" applyBorder="1" applyAlignment="1">
      <alignment vertical="center" wrapText="1"/>
    </xf>
    <xf numFmtId="167" fontId="0" fillId="0" borderId="0" xfId="0" applyNumberFormat="1" applyBorder="1">
      <alignment vertical="center"/>
    </xf>
    <xf numFmtId="0" fontId="10" fillId="0" borderId="10" xfId="0" applyFont="1" applyBorder="1" applyAlignment="1">
      <alignment vertical="center" wrapText="1"/>
    </xf>
    <xf numFmtId="167" fontId="0" fillId="0" borderId="11" xfId="0" applyNumberFormat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Currency 2" xfId="4"/>
    <cellStyle name="Normal" xfId="0" builtinId="0"/>
    <cellStyle name="Percent" xfId="3" builtinId="5"/>
  </cellStyles>
  <dxfs count="15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indexed="4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167" formatCode="_(&quot;$&quot;* #,##0_);_(&quot;$&quot;* \(#,##0\);_(&quot;$&quot;* &quot;-&quot;??_);_(@_)"/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434343"/>
        <name val="Arial"/>
        <scheme val="none"/>
      </font>
      <fill>
        <patternFill patternType="solid">
          <fgColor indexed="64"/>
          <bgColor indexed="49"/>
        </patternFill>
      </fill>
      <alignment horizontal="center" vertical="center" textRotation="0" wrapText="0" indent="0" justifyLastLine="0" shrinkToFit="0" readingOrder="0"/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color theme="8" tint="-0.249977111117893"/>
      </font>
    </dxf>
    <dxf>
      <font>
        <b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color theme="8" tint="-0.249977111117893"/>
      </font>
    </dxf>
    <dxf>
      <font>
        <b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1" formatCode="_(&quot;$&quot;* #,##0.00000_);_(&quot;$&quot;* \(#,##0.0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color theme="8" tint="-0.249977111117893"/>
      </font>
    </dxf>
    <dxf>
      <font>
        <b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D2D2D2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9" Type="http://schemas.openxmlformats.org/officeDocument/2006/relationships/customXml" Target="../customXml/item26.xml"/><Relationship Id="rId21" Type="http://schemas.openxmlformats.org/officeDocument/2006/relationships/customXml" Target="../customXml/item8.xml"/><Relationship Id="rId34" Type="http://schemas.openxmlformats.org/officeDocument/2006/relationships/customXml" Target="../customXml/item21.xml"/><Relationship Id="rId42" Type="http://schemas.openxmlformats.org/officeDocument/2006/relationships/customXml" Target="../customXml/item29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41" Type="http://schemas.openxmlformats.org/officeDocument/2006/relationships/customXml" Target="../customXml/item2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37" Type="http://schemas.openxmlformats.org/officeDocument/2006/relationships/customXml" Target="../customXml/item24.xml"/><Relationship Id="rId40" Type="http://schemas.openxmlformats.org/officeDocument/2006/relationships/customXml" Target="../customXml/item27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36" Type="http://schemas.openxmlformats.org/officeDocument/2006/relationships/customXml" Target="../customXml/item23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35" Type="http://schemas.openxmlformats.org/officeDocument/2006/relationships/customXml" Target="../customXml/item22.xml"/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38" Type="http://schemas.openxmlformats.org/officeDocument/2006/relationships/customXml" Target="../customXml/item2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urnett Walz" refreshedDate="43922.631736574076" backgroundQuery="1" createdVersion="6" refreshedVersion="6" minRefreshableVersion="3" recordCount="0" supportSubquery="1" supportAdvancedDrill="1">
  <cacheSource type="external" connectionId="3"/>
  <cacheFields count="15">
    <cacheField name="[Table11].[Organization Name].[Organization Name]" caption="Organization Name" numFmtId="0" hierarchy="6" level="1">
      <sharedItems count="51">
        <s v="Folk Heritage Committee"/>
        <s v="WNC Communities"/>
        <s v="Asheville Art Museum"/>
        <s v="Asheville Symphony Orchestra"/>
        <s v="Asheville Youth Football &amp; Cheerleading League"/>
        <s v="Gladiator Sports"/>
        <s v="Literacy Council of Buncombe County"/>
        <s v="Eliada Homes, Inc"/>
        <s v="CCCS of WNC, Inc. DBA OnTrack Financial Education &amp; Counseling"/>
        <s v="Gateway Group of Asheville"/>
        <s v="YWCA of Asheville and Western North Carolina"/>
        <s v="Eblen Charities"/>
        <s v="YTL Training Program"/>
        <s v="Mission Health System"/>
        <s v="Asheville Museum of Science (AMOS)"/>
        <s v="Project Lighten Up"/>
        <s v="Read to Succeed"/>
        <s v="Asheville Community Theatre"/>
        <s v="Bountiful Cities"/>
        <s v="Children First/Communities in Schools of Buncombe County"/>
        <s v="River Front Development Group and Project Collaborative"/>
        <s v="Positive Changes Youth Ministries"/>
        <s v="One Youth At A Time, Inc."/>
        <s v="Appalachian Sustainable Agriculture Project"/>
        <s v="Friend of the Nature Center"/>
        <s v="Asheville GreenWorks"/>
        <s v="Ravenscroft Reserve Initiative, MountainTrue is our fiscal sponsor"/>
        <s v="The Environmental Quality Institute"/>
        <s v="Western Carolina Rescue Ministries/ 101 Kids"/>
        <s v="Asheville Buncombe Community Christian Ministry"/>
        <s v="Montford Park Players"/>
        <s v="Asheville Buncombe County Land Trust"/>
        <s v="Big Ivy Community Club"/>
        <s v="Under One Sky Village Foundation"/>
        <s v="Evergreen Community Charter School"/>
        <s v="The Mediation Center"/>
        <s v="Haywood Street Congregation"/>
        <s v="Pisgah Legal Services"/>
        <s v="Asheville Humane Society"/>
        <s v="Asheville Area Arts Council"/>
        <s v="Sandy Mush Community Ctr."/>
        <s v="Babies Need Bottoms"/>
        <s v="Blue Ridge Parkway Foundation"/>
        <s v="Eagle Market Streets Development Corporation, CDC"/>
        <s v="Mountain BizWorks"/>
        <s v="Asheville Grown Business Alliance"/>
        <s v="Just Economics"/>
        <s v="Skyview Golf Association"/>
        <s v="YMI Cultural Center"/>
        <s v="Carolina Small Business Development Fund"/>
        <s v="Wortham Center for the Performing Arts"/>
      </sharedItems>
    </cacheField>
    <cacheField name="[Measures].[Avg. Total]" caption="Avg. Total" numFmtId="0" hierarchy="55" level="32767"/>
    <cacheField name="[Measures].[Avg. Score Organiztion]" caption="Avg. Score Organiztion" numFmtId="0" hierarchy="25" level="32767"/>
    <cacheField name="[Measures].[Avg. Score Need]" caption="Avg. Score Need" numFmtId="0" hierarchy="28" level="32767"/>
    <cacheField name="[Measures].[Avg. Score People Served]" caption="Avg. Score People Served" numFmtId="0" hierarchy="31" level="32767"/>
    <cacheField name="[Measures].[Avg. Score Project]" caption="Avg. Score Project" numFmtId="0" hierarchy="34" level="32767"/>
    <cacheField name="[Measures].[Avg. Score Results]" caption="Avg. Score Results" numFmtId="0" hierarchy="37" level="32767"/>
    <cacheField name="[Measures].[Avg. Score Evaluation]" caption="Avg. Score Evaluation" numFmtId="0" hierarchy="40" level="32767"/>
    <cacheField name="[Measures].[Avg. Score Other County Funding]" caption="Avg. Score Other County Funding" numFmtId="0" hierarchy="43" level="32767"/>
    <cacheField name="[Measures].[Avg. Score Collaboration]" caption="Avg. Score Collaboration" numFmtId="0" hierarchy="46" level="32767"/>
    <cacheField name="[Measures].[Avg. Score Budget]" caption="Avg. Score Budget" numFmtId="0" hierarchy="49" level="32767"/>
    <cacheField name="[Measures].[Avg. Sustainability]" caption="Avg. Sustainability" numFmtId="0" hierarchy="52" level="32767"/>
    <cacheField name="[Table11].[Project Name].[Project Name]" caption="Project Name" numFmtId="0" hierarchy="7" level="1">
      <sharedItems count="55">
        <s v="&quot;Shindig on the Green&quot; presented by the Folk Heritage Committee"/>
        <s v="Agricultural and Community Service Initiatives"/>
        <s v="Asheville Art Museum 5th Grade Field Trips"/>
        <s v="Asheville Symphony Youth Orchestra Education Program Master Class"/>
        <s v="Asheville Youth Football &amp; Cheerleading League"/>
        <s v="Capacity and Accessibility Enhancement"/>
        <s v="Educated &amp; Capable Community through Literacy"/>
        <s v="Eliada Students Training for Advancement"/>
        <s v="Free Tax Preparation through Volunteer Income Tax Assistance (VITA)"/>
        <s v="Gateway Group of Asheville - Fatherhood and Motherhood Initiative Program"/>
        <s v="Getting Ahead in a Just Getting By World"/>
        <s v="Graduation Initiative"/>
        <s v="Learning and Growing Together"/>
        <s v="Mission Possible"/>
        <s v="Next Gen STEM for All"/>
        <s v="Project Lighten Up Community Summer Day Camp"/>
        <s v="Read To Succeed Asheville/Buncombe Changing Lives Through Literacy"/>
        <s v="Removing Barriers to Connect all Children in Summer Camp Program"/>
        <s v="School Gardens Maintenance Project"/>
        <s v="Student Support Specialists Attendance, Behavior, Coursework + Parent Engagement Improvement"/>
        <s v="The City as Classroom: The Berry Temple Community and STEAM Academy"/>
        <s v="The Rising Above Project"/>
        <s v="Youth Mentoring, Tutoring and Outreach Education"/>
        <s v="Building on Success: Supporting Working Farms Through Local Food Connections"/>
        <s v="Buncombe County Residents and School Groups Reduced Admission"/>
        <s v="Pollution Prevention and Waste Reduction in Buncombe County"/>
        <s v="Ravenscroft Reserve Initiative"/>
        <s v="Volunteer Water Information Network (VWIN) - Buncombe County"/>
        <s v="101 Kids/ Impact Festivals, Camps &amp; Retreats"/>
        <s v="ABCCM Code Purple"/>
        <s v="Accessible Parking Lot Project"/>
        <s v="Asheville-Buncombe Community Land Trust Collaborative Affordable Housing Project"/>
        <s v="Big Ivy Community Club Funding 2021"/>
        <s v="Bridging over Trauma with Mentors for Youth in Foster Care"/>
        <s v="Elementary School Behavioral Counseling Support Initiative"/>
        <s v="Family Visitation Program"/>
        <s v="Haywood Street Respite"/>
        <s v="Increased Capacity for Community Mediation"/>
        <s v="Legal Services for Children and Families in Buncombe County"/>
        <s v="Pets &amp; Their People Thriving Together"/>
        <s v="Public Art Masterplan"/>
        <s v="Sandy Mush Community Center - Accessible and Energy Efficient Spaces"/>
        <s v="Support for Community Initiatives"/>
        <s v="Supporting resilience through basic needs: Investing in vulnerable families with diapering supplies."/>
        <s v="Transformation Village for Women and Children"/>
        <s v="Volunteers for Recreation, Conservation, and Economic Development"/>
        <s v="YWCA Swim Equity Program"/>
        <s v="EMSDC for Small Business Development"/>
        <s v="Growing Diverse Small Businesses and Jobs in Buncombe County"/>
        <s v="Growing the Go Local Movement to build a sustainable and equitable regional economy"/>
        <s v="Pathways to Economic Mobility"/>
        <s v="Skyview Open: Annual PRO/AM Golf Tournament"/>
        <s v="The Hand-Up Project"/>
        <s v="Western Women's Business Center (WWBC)"/>
        <s v="Wortham Center for Performing Arts: A Community Resource"/>
      </sharedItems>
    </cacheField>
    <cacheField name="[Table11].[Strategy].[Strategy]" caption="Strategy" numFmtId="0" hierarchy="8" level="1">
      <sharedItems count="4">
        <s v="Educated &amp; Capable Community"/>
        <s v="Environmental Stewardship"/>
        <s v="Resident Well-Being"/>
        <s v="Vibrant Economy"/>
      </sharedItems>
    </cacheField>
    <cacheField name="[Table11].[Funding Request].[Funding Request]" caption="Funding Request" numFmtId="0" hierarchy="9" level="1">
      <sharedItems containsSemiMixedTypes="0" containsString="0" containsNumber="1" containsInteger="1" minValue="4275" maxValue="500000" count="32">
        <n v="4275"/>
        <n v="25000"/>
        <n v="31225"/>
        <n v="10000"/>
        <n v="15000"/>
        <n v="53950"/>
        <n v="40000"/>
        <n v="55000"/>
        <n v="30000"/>
        <n v="50000"/>
        <n v="100000"/>
        <n v="28500"/>
        <n v="60000"/>
        <n v="6560"/>
        <n v="18600"/>
        <n v="80000"/>
        <n v="42000"/>
        <n v="47000"/>
        <n v="8000"/>
        <n v="70000"/>
        <n v="35000"/>
        <n v="19000"/>
        <n v="29964"/>
        <n v="130000"/>
        <n v="45000"/>
        <n v="55500"/>
        <n v="19286"/>
        <n v="500000"/>
        <n v="36000"/>
        <n v="85000"/>
        <n v="20000"/>
        <n v="37000"/>
      </sharedItems>
    </cacheField>
  </cacheFields>
  <cacheHierarchies count="59">
    <cacheHierarchy uniqueName="[FY21 Apps].[Organization Name]" caption="Organization Name" attribute="1" defaultMemberUniqueName="[FY21 Apps].[Organization Name].[All]" allUniqueName="[FY21 Apps].[Organization Name].[All]" dimensionUniqueName="[FY21 Apps]" displayFolder="" count="0" memberValueDatatype="130" unbalanced="0"/>
    <cacheHierarchy uniqueName="[FY21 Apps].[Fiscal Agent]" caption="Fiscal Agent" attribute="1" defaultMemberUniqueName="[FY21 Apps].[Fiscal Agent].[All]" allUniqueName="[FY21 Apps].[Fiscal Agent].[All]" dimensionUniqueName="[FY21 Apps]" displayFolder="" count="0" memberValueDatatype="130" unbalanced="0"/>
    <cacheHierarchy uniqueName="[FY21 Apps].[Project Name]" caption="Project Name" attribute="1" defaultMemberUniqueName="[FY21 Apps].[Project Name].[All]" allUniqueName="[FY21 Apps].[Project Name].[All]" dimensionUniqueName="[FY21 Apps]" displayFolder="" count="0" memberValueDatatype="130" unbalanced="0"/>
    <cacheHierarchy uniqueName="[FY21 Apps].[Funding Request]" caption="Funding Request" attribute="1" defaultMemberUniqueName="[FY21 Apps].[Funding Request].[All]" allUniqueName="[FY21 Apps].[Funding Request].[All]" dimensionUniqueName="[FY21 Apps]" displayFolder="" count="0" memberValueDatatype="20" unbalanced="0"/>
    <cacheHierarchy uniqueName="[FY21 Apps].[Focus Area]" caption="Focus Area" attribute="1" defaultMemberUniqueName="[FY21 Apps].[Focus Area].[All]" allUniqueName="[FY21 Apps].[Focus Area].[All]" dimensionUniqueName="[FY21 Apps]" displayFolder="" count="0" memberValueDatatype="130" unbalanced="0"/>
    <cacheHierarchy uniqueName="[FY21 Apps].[FY20 Funding]" caption="FY20 Funding" attribute="1" defaultMemberUniqueName="[FY21 Apps].[FY20 Funding].[All]" allUniqueName="[FY21 Apps].[FY20 Funding].[All]" dimensionUniqueName="[FY21 Apps]" displayFolder="" count="0" memberValueDatatype="20" unbalanced="0"/>
    <cacheHierarchy uniqueName="[Table11].[Organization Name]" caption="Organization Name" attribute="1" defaultMemberUniqueName="[Table11].[Organization Name].[All]" allUniqueName="[Table11].[Organization Name].[All]" dimensionUniqueName="[Table11]" displayFolder="" count="2" memberValueDatatype="130" unbalanced="0">
      <fieldsUsage count="2">
        <fieldUsage x="-1"/>
        <fieldUsage x="0"/>
      </fieldsUsage>
    </cacheHierarchy>
    <cacheHierarchy uniqueName="[Table11].[Project Name]" caption="Project Name" attribute="1" defaultMemberUniqueName="[Table11].[Project Name].[All]" allUniqueName="[Table11].[Project Name].[All]" dimensionUniqueName="[Table11]" displayFolder="" count="2" memberValueDatatype="130" unbalanced="0">
      <fieldsUsage count="2">
        <fieldUsage x="-1"/>
        <fieldUsage x="12"/>
      </fieldsUsage>
    </cacheHierarchy>
    <cacheHierarchy uniqueName="[Table11].[Strategy]" caption="Strategy" attribute="1" defaultMemberUniqueName="[Table11].[Strategy].[All]" allUniqueName="[Table11].[Strategy].[All]" dimensionUniqueName="[Table11]" displayFolder="" count="2" memberValueDatatype="130" unbalanced="0">
      <fieldsUsage count="2">
        <fieldUsage x="-1"/>
        <fieldUsage x="13"/>
      </fieldsUsage>
    </cacheHierarchy>
    <cacheHierarchy uniqueName="[Table11].[Funding Request]" caption="Funding Request" attribute="1" defaultMemberUniqueName="[Table11].[Funding Request].[All]" allUniqueName="[Table11].[Funding Request].[All]" dimensionUniqueName="[Table11]" displayFolder="" count="2" memberValueDatatype="5" unbalanced="0">
      <fieldsUsage count="2">
        <fieldUsage x="-1"/>
        <fieldUsage x="14"/>
      </fieldsUsage>
    </cacheHierarchy>
    <cacheHierarchy uniqueName="[Table11].[Organization]" caption="Organization" attribute="1" defaultMemberUniqueName="[Table11].[Organization].[All]" allUniqueName="[Table11].[Organization].[All]" dimensionUniqueName="[Table11]" displayFolder="" count="0" memberValueDatatype="20" unbalanced="0"/>
    <cacheHierarchy uniqueName="[Table11].[Need]" caption="Need" attribute="1" defaultMemberUniqueName="[Table11].[Need].[All]" allUniqueName="[Table11].[Need].[All]" dimensionUniqueName="[Table11]" displayFolder="" count="0" memberValueDatatype="20" unbalanced="0"/>
    <cacheHierarchy uniqueName="[Table11].[People Served]" caption="People Served" attribute="1" defaultMemberUniqueName="[Table11].[People Served].[All]" allUniqueName="[Table11].[People Served].[All]" dimensionUniqueName="[Table11]" displayFolder="" count="0" memberValueDatatype="20" unbalanced="0"/>
    <cacheHierarchy uniqueName="[Table11].[Project]" caption="Project" attribute="1" defaultMemberUniqueName="[Table11].[Project].[All]" allUniqueName="[Table11].[Project].[All]" dimensionUniqueName="[Table11]" displayFolder="" count="0" memberValueDatatype="20" unbalanced="0"/>
    <cacheHierarchy uniqueName="[Table11].[Results]" caption="Results" attribute="1" defaultMemberUniqueName="[Table11].[Results].[All]" allUniqueName="[Table11].[Results].[All]" dimensionUniqueName="[Table11]" displayFolder="" count="0" memberValueDatatype="20" unbalanced="0"/>
    <cacheHierarchy uniqueName="[Table11].[Evaluation]" caption="Evaluation" attribute="1" defaultMemberUniqueName="[Table11].[Evaluation].[All]" allUniqueName="[Table11].[Evaluation].[All]" dimensionUniqueName="[Table11]" displayFolder="" count="0" memberValueDatatype="20" unbalanced="0"/>
    <cacheHierarchy uniqueName="[Table11].[Other County Funding]" caption="Other County Funding" attribute="1" defaultMemberUniqueName="[Table11].[Other County Funding].[All]" allUniqueName="[Table11].[Other County Funding].[All]" dimensionUniqueName="[Table11]" displayFolder="" count="0" memberValueDatatype="20" unbalanced="0"/>
    <cacheHierarchy uniqueName="[Table11].[Collaboration]" caption="Collaboration" attribute="1" defaultMemberUniqueName="[Table11].[Collaboration].[All]" allUniqueName="[Table11].[Collaboration].[All]" dimensionUniqueName="[Table11]" displayFolder="" count="0" memberValueDatatype="20" unbalanced="0"/>
    <cacheHierarchy uniqueName="[Table11].[Budget]" caption="Budget" attribute="1" defaultMemberUniqueName="[Table11].[Budget].[All]" allUniqueName="[Table11].[Budget].[All]" dimensionUniqueName="[Table11]" displayFolder="" count="0" memberValueDatatype="20" unbalanced="0"/>
    <cacheHierarchy uniqueName="[Table11].[Sustainability]" caption="Sustainability" attribute="1" defaultMemberUniqueName="[Table11].[Sustainability].[All]" allUniqueName="[Table11].[Sustainability].[All]" dimensionUniqueName="[Table11]" displayFolder="" count="0" memberValueDatatype="20" unbalanced="0"/>
    <cacheHierarchy uniqueName="[Table11].[Evaluator First Name]" caption="Evaluator First Name" attribute="1" defaultMemberUniqueName="[Table11].[Evaluator First Name].[All]" allUniqueName="[Table11].[Evaluator First Name].[All]" dimensionUniqueName="[Table11]" displayFolder="" count="0" memberValueDatatype="130" unbalanced="0"/>
    <cacheHierarchy uniqueName="[Table11].[Evaluator Last Name]" caption="Evaluator Last Name" attribute="1" defaultMemberUniqueName="[Table11].[Evaluator Last Name].[All]" allUniqueName="[Table11].[Evaluator Last Name].[All]" dimensionUniqueName="[Table11]" displayFolder="" count="0" memberValueDatatype="130" unbalanced="0"/>
    <cacheHierarchy uniqueName="[Table11].[Prior Yr Funding]" caption="Prior Yr Funding" attribute="1" defaultMemberUniqueName="[Table11].[Prior Yr Funding].[All]" allUniqueName="[Table11].[Prior Yr Funding].[All]" dimensionUniqueName="[Table11]" displayFolder="" count="0" memberValueDatatype="6" unbalanced="0"/>
    <cacheHierarchy uniqueName="[Measures].[Sum Organization]" caption="Sum Organization" measure="1" displayFolder="" measureGroup="Table11" count="0"/>
    <cacheHierarchy uniqueName="[Measures].[Count Organization]" caption="Count Organization" measure="1" displayFolder="" measureGroup="Table11" count="0"/>
    <cacheHierarchy uniqueName="[Measures].[Avg. Score Organiztion]" caption="Avg. Score Organiztion" measure="1" displayFolder="" measureGroup="Table11" count="0" oneField="1">
      <fieldsUsage count="1">
        <fieldUsage x="2"/>
      </fieldsUsage>
    </cacheHierarchy>
    <cacheHierarchy uniqueName="[Measures].[Sum Need]" caption="Sum Need" measure="1" displayFolder="" measureGroup="Table11" count="0"/>
    <cacheHierarchy uniqueName="[Measures].[Count Need]" caption="Count Need" measure="1" displayFolder="" measureGroup="Table11" count="0"/>
    <cacheHierarchy uniqueName="[Measures].[Avg. Score Need]" caption="Avg. Score Need" measure="1" displayFolder="" measureGroup="Table11" count="0" oneField="1">
      <fieldsUsage count="1">
        <fieldUsage x="3"/>
      </fieldsUsage>
    </cacheHierarchy>
    <cacheHierarchy uniqueName="[Measures].[Sum People Served]" caption="Sum People Served" measure="1" displayFolder="" measureGroup="Table11" count="0"/>
    <cacheHierarchy uniqueName="[Measures].[Count People Served]" caption="Count People Served" measure="1" displayFolder="" measureGroup="Table11" count="0"/>
    <cacheHierarchy uniqueName="[Measures].[Avg. Score People Served]" caption="Avg. Score People Served" measure="1" displayFolder="" measureGroup="Table11" count="0" oneField="1">
      <fieldsUsage count="1">
        <fieldUsage x="4"/>
      </fieldsUsage>
    </cacheHierarchy>
    <cacheHierarchy uniqueName="[Measures].[Sum Project]" caption="Sum Project" measure="1" displayFolder="" measureGroup="Table11" count="0"/>
    <cacheHierarchy uniqueName="[Measures].[Count Project]" caption="Count Project" measure="1" displayFolder="" measureGroup="Table11" count="0"/>
    <cacheHierarchy uniqueName="[Measures].[Avg. Score Project]" caption="Avg. Score Project" measure="1" displayFolder="" measureGroup="Table11" count="0" oneField="1">
      <fieldsUsage count="1">
        <fieldUsage x="5"/>
      </fieldsUsage>
    </cacheHierarchy>
    <cacheHierarchy uniqueName="[Measures].[Sum Results]" caption="Sum Results" measure="1" displayFolder="" measureGroup="Table11" count="0"/>
    <cacheHierarchy uniqueName="[Measures].[Count Results]" caption="Count Results" measure="1" displayFolder="" measureGroup="Table11" count="0"/>
    <cacheHierarchy uniqueName="[Measures].[Avg. Score Results]" caption="Avg. Score Results" measure="1" displayFolder="" measureGroup="Table11" count="0" oneField="1">
      <fieldsUsage count="1">
        <fieldUsage x="6"/>
      </fieldsUsage>
    </cacheHierarchy>
    <cacheHierarchy uniqueName="[Measures].[Sum Evaluation]" caption="Sum Evaluation" measure="1" displayFolder="" measureGroup="Table11" count="0"/>
    <cacheHierarchy uniqueName="[Measures].[Count Evaluation]" caption="Count Evaluation" measure="1" displayFolder="" measureGroup="Table11" count="0"/>
    <cacheHierarchy uniqueName="[Measures].[Avg. Score Evaluation]" caption="Avg. Score Evaluation" measure="1" displayFolder="" measureGroup="Table11" count="0" oneField="1">
      <fieldsUsage count="1">
        <fieldUsage x="7"/>
      </fieldsUsage>
    </cacheHierarchy>
    <cacheHierarchy uniqueName="[Measures].[Sum Other County Funding]" caption="Sum Other County Funding" measure="1" displayFolder="" measureGroup="Table11" count="0"/>
    <cacheHierarchy uniqueName="[Measures].[Count Other County Funding]" caption="Count Other County Funding" measure="1" displayFolder="" measureGroup="Table11" count="0"/>
    <cacheHierarchy uniqueName="[Measures].[Avg. Score Other County Funding]" caption="Avg. Score Other County Funding" measure="1" displayFolder="" measureGroup="Table11" count="0" oneField="1">
      <fieldsUsage count="1">
        <fieldUsage x="8"/>
      </fieldsUsage>
    </cacheHierarchy>
    <cacheHierarchy uniqueName="[Measures].[Sum Collaboration]" caption="Sum Collaboration" measure="1" displayFolder="" measureGroup="Table11" count="0"/>
    <cacheHierarchy uniqueName="[Measures].[Count Collaboration]" caption="Count Collaboration" measure="1" displayFolder="" measureGroup="Table11" count="0"/>
    <cacheHierarchy uniqueName="[Measures].[Avg. Score Collaboration]" caption="Avg. Score Collaboration" measure="1" displayFolder="" measureGroup="Table11" count="0" oneField="1">
      <fieldsUsage count="1">
        <fieldUsage x="9"/>
      </fieldsUsage>
    </cacheHierarchy>
    <cacheHierarchy uniqueName="[Measures].[Sum Budget]" caption="Sum Budget" measure="1" displayFolder="" measureGroup="Table11" count="0"/>
    <cacheHierarchy uniqueName="[Measures].[Count Budget]" caption="Count Budget" measure="1" displayFolder="" measureGroup="Table11" count="0"/>
    <cacheHierarchy uniqueName="[Measures].[Avg. Score Budget]" caption="Avg. Score Budget" measure="1" displayFolder="" measureGroup="Table11" count="0" oneField="1">
      <fieldsUsage count="1">
        <fieldUsage x="10"/>
      </fieldsUsage>
    </cacheHierarchy>
    <cacheHierarchy uniqueName="[Measures].[Sum Sustainability]" caption="Sum Sustainability" measure="1" displayFolder="" measureGroup="Table11" count="0"/>
    <cacheHierarchy uniqueName="[Measures].[Count Sustainability]" caption="Count Sustainability" measure="1" displayFolder="" measureGroup="Table11" count="0"/>
    <cacheHierarchy uniqueName="[Measures].[Avg. Sustainability]" caption="Avg. Sustainability" measure="1" displayFolder="" measureGroup="Table11" count="0" oneField="1">
      <fieldsUsage count="1">
        <fieldUsage x="11"/>
      </fieldsUsage>
    </cacheHierarchy>
    <cacheHierarchy uniqueName="[Measures].[Sum Total]" caption="Sum Total" measure="1" displayFolder="" measureGroup="Table11" count="0"/>
    <cacheHierarchy uniqueName="[Measures].[Count Total]" caption="Count Total" measure="1" displayFolder="" measureGroup="Table11" count="0"/>
    <cacheHierarchy uniqueName="[Measures].[Avg. Total]" caption="Avg. Total" measure="1" displayFolder="" measureGroup="Table11" count="0" oneField="1">
      <fieldsUsage count="1">
        <fieldUsage x="1"/>
      </fieldsUsage>
    </cacheHierarchy>
    <cacheHierarchy uniqueName="[Measures].[__XL_Count Table11]" caption="__XL_Count Table11" measure="1" displayFolder="" measureGroup="Table11" count="0" hidden="1"/>
    <cacheHierarchy uniqueName="[Measures].[__XL_Count Table2]" caption="__XL_Count Table2" measure="1" displayFolder="" measureGroup="FY21 Apps" count="0" hidden="1"/>
    <cacheHierarchy uniqueName="[Measures].[__No measures defined]" caption="__No measures defined" measure="1" displayFolder="" count="0" hidden="1"/>
  </cacheHierarchies>
  <kpis count="0"/>
  <dimensions count="3">
    <dimension name="FY21 Apps" uniqueName="[FY21 Apps]" caption="FY21 Apps"/>
    <dimension measure="1" name="Measures" uniqueName="[Measures]" caption="Measures"/>
    <dimension name="Table11" uniqueName="[Table11]" caption="Table11"/>
  </dimensions>
  <measureGroups count="2">
    <measureGroup name="FY21 Apps" caption="FY21 Apps"/>
    <measureGroup name="Table11" caption="Table11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Burnett Walz" refreshedDate="43922.631738773147" backgroundQuery="1" createdVersion="6" refreshedVersion="6" minRefreshableVersion="3" recordCount="0" supportSubquery="1" supportAdvancedDrill="1">
  <cacheSource type="external" connectionId="3"/>
  <cacheFields count="15">
    <cacheField name="[Table11].[Organization Name].[Organization Name]" caption="Organization Name" numFmtId="0" hierarchy="6" level="1">
      <sharedItems count="51">
        <s v="Appalachian Sustainable Agriculture Project"/>
        <s v="Asheville Area Arts Council"/>
        <s v="Asheville Art Museum"/>
        <s v="Asheville Buncombe Community Christian Ministry"/>
        <s v="Asheville Buncombe County Land Trust"/>
        <s v="Asheville Community Theatre"/>
        <s v="Asheville GreenWorks"/>
        <s v="Asheville Grown Business Alliance"/>
        <s v="Asheville Humane Society"/>
        <s v="Asheville Museum of Science (AMOS)"/>
        <s v="Asheville Symphony Orchestra"/>
        <s v="Asheville Youth Football &amp; Cheerleading League"/>
        <s v="Babies Need Bottoms"/>
        <s v="Big Ivy Community Club"/>
        <s v="Blue Ridge Parkway Foundation"/>
        <s v="Bountiful Cities"/>
        <s v="Carolina Small Business Development Fund"/>
        <s v="CCCS of WNC, Inc. DBA OnTrack Financial Education &amp; Counseling"/>
        <s v="Children First/Communities in Schools of Buncombe County"/>
        <s v="Eagle Market Streets Development Corporation, CDC"/>
        <s v="Eblen Charities"/>
        <s v="Eliada Homes, Inc"/>
        <s v="Evergreen Community Charter School"/>
        <s v="Folk Heritage Committee"/>
        <s v="Friend of the Nature Center"/>
        <s v="Gateway Group of Asheville"/>
        <s v="Gladiator Sports"/>
        <s v="Haywood Street Congregation"/>
        <s v="Just Economics"/>
        <s v="Literacy Council of Buncombe County"/>
        <s v="Mission Health System"/>
        <s v="Montford Park Players"/>
        <s v="Mountain BizWorks"/>
        <s v="One Youth At A Time, Inc."/>
        <s v="Pisgah Legal Services"/>
        <s v="Positive Changes Youth Ministries"/>
        <s v="Project Lighten Up"/>
        <s v="Ravenscroft Reserve Initiative, MountainTrue is our fiscal sponsor"/>
        <s v="Read to Succeed"/>
        <s v="River Front Development Group and Project Collaborative"/>
        <s v="Sandy Mush Community Ctr."/>
        <s v="Skyview Golf Association"/>
        <s v="The Environmental Quality Institute"/>
        <s v="The Mediation Center"/>
        <s v="Under One Sky Village Foundation"/>
        <s v="Western Carolina Rescue Ministries/ 101 Kids"/>
        <s v="WNC Communities"/>
        <s v="Wortham Center for the Performing Arts"/>
        <s v="YMI Cultural Center"/>
        <s v="YTL Training Program"/>
        <s v="YWCA of Asheville and Western North Carolina"/>
      </sharedItems>
    </cacheField>
    <cacheField name="[Measures].[Avg. Total]" caption="Avg. Total" numFmtId="0" hierarchy="55" level="32767"/>
    <cacheField name="[Measures].[Avg. Score Organiztion]" caption="Avg. Score Organiztion" numFmtId="0" hierarchy="25" level="32767"/>
    <cacheField name="[Measures].[Avg. Score Need]" caption="Avg. Score Need" numFmtId="0" hierarchy="28" level="32767"/>
    <cacheField name="[Measures].[Avg. Score People Served]" caption="Avg. Score People Served" numFmtId="0" hierarchy="31" level="32767"/>
    <cacheField name="[Measures].[Avg. Score Project]" caption="Avg. Score Project" numFmtId="0" hierarchy="34" level="32767"/>
    <cacheField name="[Measures].[Avg. Score Results]" caption="Avg. Score Results" numFmtId="0" hierarchy="37" level="32767"/>
    <cacheField name="[Measures].[Avg. Score Evaluation]" caption="Avg. Score Evaluation" numFmtId="0" hierarchy="40" level="32767"/>
    <cacheField name="[Measures].[Avg. Score Other County Funding]" caption="Avg. Score Other County Funding" numFmtId="0" hierarchy="43" level="32767"/>
    <cacheField name="[Measures].[Avg. Score Collaboration]" caption="Avg. Score Collaboration" numFmtId="0" hierarchy="46" level="32767"/>
    <cacheField name="[Measures].[Avg. Score Budget]" caption="Avg. Score Budget" numFmtId="0" hierarchy="49" level="32767"/>
    <cacheField name="[Measures].[Avg. Sustainability]" caption="Avg. Sustainability" numFmtId="0" hierarchy="52" level="32767"/>
    <cacheField name="[Table11].[Project Name].[Project Name]" caption="Project Name" numFmtId="0" hierarchy="7" level="1">
      <sharedItems count="55">
        <s v="Building on Success: Supporting Working Farms Through Local Food Connections"/>
        <s v="Public Art Masterplan"/>
        <s v="Support for Community Initiatives"/>
        <s v="Asheville Art Museum 5th Grade Field Trips"/>
        <s v="ABCCM Code Purple"/>
        <s v="Transformation Village for Women and Children"/>
        <s v="Asheville-Buncombe Community Land Trust Collaborative Affordable Housing Project"/>
        <s v="Removing Barriers to Connect all Children in Summer Camp Program"/>
        <s v="Pollution Prevention and Waste Reduction in Buncombe County"/>
        <s v="Growing the Go Local Movement to build a sustainable and equitable regional economy"/>
        <s v="Pets &amp; Their People Thriving Together"/>
        <s v="Next Gen STEM for All"/>
        <s v="Asheville Symphony Youth Orchestra Education Program Master Class"/>
        <s v="Asheville Youth Football &amp; Cheerleading League"/>
        <s v="Supporting resilience through basic needs: Investing in vulnerable families with diapering supplies."/>
        <s v="Big Ivy Community Club Funding 2021"/>
        <s v="Volunteers for Recreation, Conservation, and Economic Development"/>
        <s v="School Gardens Maintenance Project"/>
        <s v="Western Women's Business Center (WWBC)"/>
        <s v="Free Tax Preparation through Volunteer Income Tax Assistance (VITA)"/>
        <s v="Student Support Specialists Attendance, Behavior, Coursework + Parent Engagement Improvement"/>
        <s v="EMSDC for Small Business Development"/>
        <s v="Graduation Initiative"/>
        <s v="Eliada Students Training for Advancement"/>
        <s v="Elementary School Behavioral Counseling Support Initiative"/>
        <s v="&quot;Shindig on the Green&quot; presented by the Folk Heritage Committee"/>
        <s v="Buncombe County Residents and School Groups Reduced Admission"/>
        <s v="Gateway Group of Asheville - Fatherhood and Motherhood Initiative Program"/>
        <s v="Capacity and Accessibility Enhancement"/>
        <s v="Haywood Street Respite"/>
        <s v="Pathways to Economic Mobility"/>
        <s v="Educated &amp; Capable Community through Literacy"/>
        <s v="Mission Possible"/>
        <s v="Accessible Parking Lot Project"/>
        <s v="Growing Diverse Small Businesses and Jobs in Buncombe County"/>
        <s v="Youth Mentoring, Tutoring and Outreach Education"/>
        <s v="Legal Services for Children and Families in Buncombe County"/>
        <s v="The Rising Above Project"/>
        <s v="Project Lighten Up Community Summer Day Camp"/>
        <s v="Ravenscroft Reserve Initiative"/>
        <s v="Read To Succeed Asheville/Buncombe Changing Lives Through Literacy"/>
        <s v="The City as Classroom: The Berry Temple Community and STEAM Academy"/>
        <s v="Sandy Mush Community Center - Accessible and Energy Efficient Spaces"/>
        <s v="Skyview Open: Annual PRO/AM Golf Tournament"/>
        <s v="Volunteer Water Information Network (VWIN) - Buncombe County"/>
        <s v="Family Visitation Program"/>
        <s v="Increased Capacity for Community Mediation"/>
        <s v="Bridging over Trauma with Mentors for Youth in Foster Care"/>
        <s v="101 Kids/ Impact Festivals, Camps &amp; Retreats"/>
        <s v="Agricultural and Community Service Initiatives"/>
        <s v="Wortham Center for Performing Arts: A Community Resource"/>
        <s v="The Hand-Up Project"/>
        <s v="Learning and Growing Together"/>
        <s v="Getting Ahead in a Just Getting By World"/>
        <s v="YWCA Swim Equity Program"/>
      </sharedItems>
    </cacheField>
    <cacheField name="[Table11].[Strategy].[Strategy]" caption="Strategy" numFmtId="0" hierarchy="8" level="1">
      <sharedItems count="4">
        <s v="Environmental Stewardship"/>
        <s v="Resident Well-Being"/>
        <s v="Educated &amp; Capable Community"/>
        <s v="Vibrant Economy"/>
      </sharedItems>
    </cacheField>
    <cacheField name="[Table11].[Funding Request].[Funding Request]" caption="Funding Request" numFmtId="0" hierarchy="9" level="1">
      <sharedItems containsSemiMixedTypes="0" containsString="0" containsNumber="1" containsInteger="1" minValue="4275" maxValue="500000" count="32">
        <n v="30000"/>
        <n v="40000"/>
        <n v="25000"/>
        <n v="31225"/>
        <n v="500000"/>
        <n v="35000"/>
        <n v="6560"/>
        <n v="50000"/>
        <n v="20000"/>
        <n v="45000"/>
        <n v="60000"/>
        <n v="10000"/>
        <n v="15000"/>
        <n v="19286"/>
        <n v="36000"/>
        <n v="18600"/>
        <n v="100000"/>
        <n v="80000"/>
        <n v="29964"/>
        <n v="4275"/>
        <n v="47000"/>
        <n v="55000"/>
        <n v="53950"/>
        <n v="28500"/>
        <n v="85000"/>
        <n v="42000"/>
        <n v="130000"/>
        <n v="55500"/>
        <n v="8000"/>
        <n v="19000"/>
        <n v="70000"/>
        <n v="37000"/>
      </sharedItems>
    </cacheField>
  </cacheFields>
  <cacheHierarchies count="59">
    <cacheHierarchy uniqueName="[FY21 Apps].[Organization Name]" caption="Organization Name" attribute="1" defaultMemberUniqueName="[FY21 Apps].[Organization Name].[All]" allUniqueName="[FY21 Apps].[Organization Name].[All]" dimensionUniqueName="[FY21 Apps]" displayFolder="" count="0" memberValueDatatype="130" unbalanced="0"/>
    <cacheHierarchy uniqueName="[FY21 Apps].[Fiscal Agent]" caption="Fiscal Agent" attribute="1" defaultMemberUniqueName="[FY21 Apps].[Fiscal Agent].[All]" allUniqueName="[FY21 Apps].[Fiscal Agent].[All]" dimensionUniqueName="[FY21 Apps]" displayFolder="" count="0" memberValueDatatype="130" unbalanced="0"/>
    <cacheHierarchy uniqueName="[FY21 Apps].[Project Name]" caption="Project Name" attribute="1" defaultMemberUniqueName="[FY21 Apps].[Project Name].[All]" allUniqueName="[FY21 Apps].[Project Name].[All]" dimensionUniqueName="[FY21 Apps]" displayFolder="" count="0" memberValueDatatype="130" unbalanced="0"/>
    <cacheHierarchy uniqueName="[FY21 Apps].[Funding Request]" caption="Funding Request" attribute="1" defaultMemberUniqueName="[FY21 Apps].[Funding Request].[All]" allUniqueName="[FY21 Apps].[Funding Request].[All]" dimensionUniqueName="[FY21 Apps]" displayFolder="" count="0" memberValueDatatype="20" unbalanced="0"/>
    <cacheHierarchy uniqueName="[FY21 Apps].[Focus Area]" caption="Focus Area" attribute="1" defaultMemberUniqueName="[FY21 Apps].[Focus Area].[All]" allUniqueName="[FY21 Apps].[Focus Area].[All]" dimensionUniqueName="[FY21 Apps]" displayFolder="" count="0" memberValueDatatype="130" unbalanced="0"/>
    <cacheHierarchy uniqueName="[FY21 Apps].[FY20 Funding]" caption="FY20 Funding" attribute="1" defaultMemberUniqueName="[FY21 Apps].[FY20 Funding].[All]" allUniqueName="[FY21 Apps].[FY20 Funding].[All]" dimensionUniqueName="[FY21 Apps]" displayFolder="" count="0" memberValueDatatype="20" unbalanced="0"/>
    <cacheHierarchy uniqueName="[Table11].[Organization Name]" caption="Organization Name" attribute="1" defaultMemberUniqueName="[Table11].[Organization Name].[All]" allUniqueName="[Table11].[Organization Name].[All]" dimensionUniqueName="[Table11]" displayFolder="" count="2" memberValueDatatype="130" unbalanced="0">
      <fieldsUsage count="2">
        <fieldUsage x="-1"/>
        <fieldUsage x="0"/>
      </fieldsUsage>
    </cacheHierarchy>
    <cacheHierarchy uniqueName="[Table11].[Project Name]" caption="Project Name" attribute="1" defaultMemberUniqueName="[Table11].[Project Name].[All]" allUniqueName="[Table11].[Project Name].[All]" dimensionUniqueName="[Table11]" displayFolder="" count="2" memberValueDatatype="130" unbalanced="0">
      <fieldsUsage count="2">
        <fieldUsage x="-1"/>
        <fieldUsage x="12"/>
      </fieldsUsage>
    </cacheHierarchy>
    <cacheHierarchy uniqueName="[Table11].[Strategy]" caption="Strategy" attribute="1" defaultMemberUniqueName="[Table11].[Strategy].[All]" allUniqueName="[Table11].[Strategy].[All]" dimensionUniqueName="[Table11]" displayFolder="" count="2" memberValueDatatype="130" unbalanced="0">
      <fieldsUsage count="2">
        <fieldUsage x="-1"/>
        <fieldUsage x="13"/>
      </fieldsUsage>
    </cacheHierarchy>
    <cacheHierarchy uniqueName="[Table11].[Funding Request]" caption="Funding Request" attribute="1" defaultMemberUniqueName="[Table11].[Funding Request].[All]" allUniqueName="[Table11].[Funding Request].[All]" dimensionUniqueName="[Table11]" displayFolder="" count="2" memberValueDatatype="5" unbalanced="0">
      <fieldsUsage count="2">
        <fieldUsage x="-1"/>
        <fieldUsage x="14"/>
      </fieldsUsage>
    </cacheHierarchy>
    <cacheHierarchy uniqueName="[Table11].[Organization]" caption="Organization" attribute="1" defaultMemberUniqueName="[Table11].[Organization].[All]" allUniqueName="[Table11].[Organization].[All]" dimensionUniqueName="[Table11]" displayFolder="" count="0" memberValueDatatype="20" unbalanced="0"/>
    <cacheHierarchy uniqueName="[Table11].[Need]" caption="Need" attribute="1" defaultMemberUniqueName="[Table11].[Need].[All]" allUniqueName="[Table11].[Need].[All]" dimensionUniqueName="[Table11]" displayFolder="" count="0" memberValueDatatype="20" unbalanced="0"/>
    <cacheHierarchy uniqueName="[Table11].[People Served]" caption="People Served" attribute="1" defaultMemberUniqueName="[Table11].[People Served].[All]" allUniqueName="[Table11].[People Served].[All]" dimensionUniqueName="[Table11]" displayFolder="" count="0" memberValueDatatype="20" unbalanced="0"/>
    <cacheHierarchy uniqueName="[Table11].[Project]" caption="Project" attribute="1" defaultMemberUniqueName="[Table11].[Project].[All]" allUniqueName="[Table11].[Project].[All]" dimensionUniqueName="[Table11]" displayFolder="" count="0" memberValueDatatype="20" unbalanced="0"/>
    <cacheHierarchy uniqueName="[Table11].[Results]" caption="Results" attribute="1" defaultMemberUniqueName="[Table11].[Results].[All]" allUniqueName="[Table11].[Results].[All]" dimensionUniqueName="[Table11]" displayFolder="" count="0" memberValueDatatype="20" unbalanced="0"/>
    <cacheHierarchy uniqueName="[Table11].[Evaluation]" caption="Evaluation" attribute="1" defaultMemberUniqueName="[Table11].[Evaluation].[All]" allUniqueName="[Table11].[Evaluation].[All]" dimensionUniqueName="[Table11]" displayFolder="" count="0" memberValueDatatype="20" unbalanced="0"/>
    <cacheHierarchy uniqueName="[Table11].[Other County Funding]" caption="Other County Funding" attribute="1" defaultMemberUniqueName="[Table11].[Other County Funding].[All]" allUniqueName="[Table11].[Other County Funding].[All]" dimensionUniqueName="[Table11]" displayFolder="" count="0" memberValueDatatype="20" unbalanced="0"/>
    <cacheHierarchy uniqueName="[Table11].[Collaboration]" caption="Collaboration" attribute="1" defaultMemberUniqueName="[Table11].[Collaboration].[All]" allUniqueName="[Table11].[Collaboration].[All]" dimensionUniqueName="[Table11]" displayFolder="" count="0" memberValueDatatype="20" unbalanced="0"/>
    <cacheHierarchy uniqueName="[Table11].[Budget]" caption="Budget" attribute="1" defaultMemberUniqueName="[Table11].[Budget].[All]" allUniqueName="[Table11].[Budget].[All]" dimensionUniqueName="[Table11]" displayFolder="" count="0" memberValueDatatype="20" unbalanced="0"/>
    <cacheHierarchy uniqueName="[Table11].[Sustainability]" caption="Sustainability" attribute="1" defaultMemberUniqueName="[Table11].[Sustainability].[All]" allUniqueName="[Table11].[Sustainability].[All]" dimensionUniqueName="[Table11]" displayFolder="" count="0" memberValueDatatype="20" unbalanced="0"/>
    <cacheHierarchy uniqueName="[Table11].[Evaluator First Name]" caption="Evaluator First Name" attribute="1" defaultMemberUniqueName="[Table11].[Evaluator First Name].[All]" allUniqueName="[Table11].[Evaluator First Name].[All]" dimensionUniqueName="[Table11]" displayFolder="" count="0" memberValueDatatype="130" unbalanced="0"/>
    <cacheHierarchy uniqueName="[Table11].[Evaluator Last Name]" caption="Evaluator Last Name" attribute="1" defaultMemberUniqueName="[Table11].[Evaluator Last Name].[All]" allUniqueName="[Table11].[Evaluator Last Name].[All]" dimensionUniqueName="[Table11]" displayFolder="" count="0" memberValueDatatype="130" unbalanced="0"/>
    <cacheHierarchy uniqueName="[Table11].[Prior Yr Funding]" caption="Prior Yr Funding" attribute="1" defaultMemberUniqueName="[Table11].[Prior Yr Funding].[All]" allUniqueName="[Table11].[Prior Yr Funding].[All]" dimensionUniqueName="[Table11]" displayFolder="" count="0" memberValueDatatype="6" unbalanced="0"/>
    <cacheHierarchy uniqueName="[Measures].[Sum Organization]" caption="Sum Organization" measure="1" displayFolder="" measureGroup="Table11" count="0"/>
    <cacheHierarchy uniqueName="[Measures].[Count Organization]" caption="Count Organization" measure="1" displayFolder="" measureGroup="Table11" count="0"/>
    <cacheHierarchy uniqueName="[Measures].[Avg. Score Organiztion]" caption="Avg. Score Organiztion" measure="1" displayFolder="" measureGroup="Table11" count="0" oneField="1">
      <fieldsUsage count="1">
        <fieldUsage x="2"/>
      </fieldsUsage>
    </cacheHierarchy>
    <cacheHierarchy uniqueName="[Measures].[Sum Need]" caption="Sum Need" measure="1" displayFolder="" measureGroup="Table11" count="0"/>
    <cacheHierarchy uniqueName="[Measures].[Count Need]" caption="Count Need" measure="1" displayFolder="" measureGroup="Table11" count="0"/>
    <cacheHierarchy uniqueName="[Measures].[Avg. Score Need]" caption="Avg. Score Need" measure="1" displayFolder="" measureGroup="Table11" count="0" oneField="1">
      <fieldsUsage count="1">
        <fieldUsage x="3"/>
      </fieldsUsage>
    </cacheHierarchy>
    <cacheHierarchy uniqueName="[Measures].[Sum People Served]" caption="Sum People Served" measure="1" displayFolder="" measureGroup="Table11" count="0"/>
    <cacheHierarchy uniqueName="[Measures].[Count People Served]" caption="Count People Served" measure="1" displayFolder="" measureGroup="Table11" count="0"/>
    <cacheHierarchy uniqueName="[Measures].[Avg. Score People Served]" caption="Avg. Score People Served" measure="1" displayFolder="" measureGroup="Table11" count="0" oneField="1">
      <fieldsUsage count="1">
        <fieldUsage x="4"/>
      </fieldsUsage>
    </cacheHierarchy>
    <cacheHierarchy uniqueName="[Measures].[Sum Project]" caption="Sum Project" measure="1" displayFolder="" measureGroup="Table11" count="0"/>
    <cacheHierarchy uniqueName="[Measures].[Count Project]" caption="Count Project" measure="1" displayFolder="" measureGroup="Table11" count="0"/>
    <cacheHierarchy uniqueName="[Measures].[Avg. Score Project]" caption="Avg. Score Project" measure="1" displayFolder="" measureGroup="Table11" count="0" oneField="1">
      <fieldsUsage count="1">
        <fieldUsage x="5"/>
      </fieldsUsage>
    </cacheHierarchy>
    <cacheHierarchy uniqueName="[Measures].[Sum Results]" caption="Sum Results" measure="1" displayFolder="" measureGroup="Table11" count="0"/>
    <cacheHierarchy uniqueName="[Measures].[Count Results]" caption="Count Results" measure="1" displayFolder="" measureGroup="Table11" count="0"/>
    <cacheHierarchy uniqueName="[Measures].[Avg. Score Results]" caption="Avg. Score Results" measure="1" displayFolder="" measureGroup="Table11" count="0" oneField="1">
      <fieldsUsage count="1">
        <fieldUsage x="6"/>
      </fieldsUsage>
    </cacheHierarchy>
    <cacheHierarchy uniqueName="[Measures].[Sum Evaluation]" caption="Sum Evaluation" measure="1" displayFolder="" measureGroup="Table11" count="0"/>
    <cacheHierarchy uniqueName="[Measures].[Count Evaluation]" caption="Count Evaluation" measure="1" displayFolder="" measureGroup="Table11" count="0"/>
    <cacheHierarchy uniqueName="[Measures].[Avg. Score Evaluation]" caption="Avg. Score Evaluation" measure="1" displayFolder="" measureGroup="Table11" count="0" oneField="1">
      <fieldsUsage count="1">
        <fieldUsage x="7"/>
      </fieldsUsage>
    </cacheHierarchy>
    <cacheHierarchy uniqueName="[Measures].[Sum Other County Funding]" caption="Sum Other County Funding" measure="1" displayFolder="" measureGroup="Table11" count="0"/>
    <cacheHierarchy uniqueName="[Measures].[Count Other County Funding]" caption="Count Other County Funding" measure="1" displayFolder="" measureGroup="Table11" count="0"/>
    <cacheHierarchy uniqueName="[Measures].[Avg. Score Other County Funding]" caption="Avg. Score Other County Funding" measure="1" displayFolder="" measureGroup="Table11" count="0" oneField="1">
      <fieldsUsage count="1">
        <fieldUsage x="8"/>
      </fieldsUsage>
    </cacheHierarchy>
    <cacheHierarchy uniqueName="[Measures].[Sum Collaboration]" caption="Sum Collaboration" measure="1" displayFolder="" measureGroup="Table11" count="0"/>
    <cacheHierarchy uniqueName="[Measures].[Count Collaboration]" caption="Count Collaboration" measure="1" displayFolder="" measureGroup="Table11" count="0"/>
    <cacheHierarchy uniqueName="[Measures].[Avg. Score Collaboration]" caption="Avg. Score Collaboration" measure="1" displayFolder="" measureGroup="Table11" count="0" oneField="1">
      <fieldsUsage count="1">
        <fieldUsage x="9"/>
      </fieldsUsage>
    </cacheHierarchy>
    <cacheHierarchy uniqueName="[Measures].[Sum Budget]" caption="Sum Budget" measure="1" displayFolder="" measureGroup="Table11" count="0"/>
    <cacheHierarchy uniqueName="[Measures].[Count Budget]" caption="Count Budget" measure="1" displayFolder="" measureGroup="Table11" count="0"/>
    <cacheHierarchy uniqueName="[Measures].[Avg. Score Budget]" caption="Avg. Score Budget" measure="1" displayFolder="" measureGroup="Table11" count="0" oneField="1">
      <fieldsUsage count="1">
        <fieldUsage x="10"/>
      </fieldsUsage>
    </cacheHierarchy>
    <cacheHierarchy uniqueName="[Measures].[Sum Sustainability]" caption="Sum Sustainability" measure="1" displayFolder="" measureGroup="Table11" count="0"/>
    <cacheHierarchy uniqueName="[Measures].[Count Sustainability]" caption="Count Sustainability" measure="1" displayFolder="" measureGroup="Table11" count="0"/>
    <cacheHierarchy uniqueName="[Measures].[Avg. Sustainability]" caption="Avg. Sustainability" measure="1" displayFolder="" measureGroup="Table11" count="0" oneField="1">
      <fieldsUsage count="1">
        <fieldUsage x="11"/>
      </fieldsUsage>
    </cacheHierarchy>
    <cacheHierarchy uniqueName="[Measures].[Sum Total]" caption="Sum Total" measure="1" displayFolder="" measureGroup="Table11" count="0"/>
    <cacheHierarchy uniqueName="[Measures].[Count Total]" caption="Count Total" measure="1" displayFolder="" measureGroup="Table11" count="0"/>
    <cacheHierarchy uniqueName="[Measures].[Avg. Total]" caption="Avg. Total" measure="1" displayFolder="" measureGroup="Table11" count="0" oneField="1">
      <fieldsUsage count="1">
        <fieldUsage x="1"/>
      </fieldsUsage>
    </cacheHierarchy>
    <cacheHierarchy uniqueName="[Measures].[__XL_Count Table11]" caption="__XL_Count Table11" measure="1" displayFolder="" measureGroup="Table11" count="0" hidden="1"/>
    <cacheHierarchy uniqueName="[Measures].[__XL_Count Table2]" caption="__XL_Count Table2" measure="1" displayFolder="" measureGroup="FY21 Apps" count="0" hidden="1"/>
    <cacheHierarchy uniqueName="[Measures].[__No measures defined]" caption="__No measures defined" measure="1" displayFolder="" count="0" hidden="1"/>
  </cacheHierarchies>
  <kpis count="0"/>
  <dimensions count="3">
    <dimension name="FY21 Apps" uniqueName="[FY21 Apps]" caption="FY21 Apps"/>
    <dimension measure="1" name="Measures" uniqueName="[Measures]" caption="Measures"/>
    <dimension name="Table11" uniqueName="[Table11]" caption="Table11"/>
  </dimensions>
  <measureGroups count="2">
    <measureGroup name="FY21 Apps" caption="FY21 Apps"/>
    <measureGroup name="Table11" caption="Table11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Burnett Walz" refreshedDate="43922.656806597224" backgroundQuery="1" createdVersion="6" refreshedVersion="6" minRefreshableVersion="3" recordCount="0" supportSubquery="1" supportAdvancedDrill="1">
  <cacheSource type="external" connectionId="3"/>
  <cacheFields count="6">
    <cacheField name="[Table11].[Organization Name].[Organization Name]" caption="Organization Name" numFmtId="0" hierarchy="6" level="1">
      <sharedItems count="51">
        <s v="Folk Heritage Committee"/>
        <s v="Western Carolina Rescue Ministries/ 101 Kids"/>
        <s v="Asheville Buncombe Community Christian Ministry"/>
        <s v="Montford Park Players"/>
        <s v="WNC Communities"/>
        <s v="Asheville Art Museum"/>
        <s v="Asheville Symphony Orchestra"/>
        <s v="Asheville Youth Football &amp; Cheerleading League"/>
        <s v="Asheville Buncombe County Land Trust"/>
        <s v="Big Ivy Community Club"/>
        <s v="Under One Sky Village Foundation"/>
        <s v="Appalachian Sustainable Agriculture Project"/>
        <s v="Friend of the Nature Center"/>
        <s v="Gladiator Sports"/>
        <s v="Literacy Council of Buncombe County"/>
        <s v="Evergreen Community Charter School"/>
        <s v="Eliada Homes, Inc"/>
        <s v="Eagle Market Streets Development Corporation, CDC"/>
        <s v="The Mediation Center"/>
        <s v="CCCS of WNC, Inc. DBA OnTrack Financial Education &amp; Counseling"/>
        <s v="Gateway Group of Asheville"/>
        <s v="YWCA of Asheville and Western North Carolina"/>
        <s v="Eblen Charities"/>
        <s v="Mountain BizWorks"/>
        <s v="Asheville Grown Business Alliance"/>
        <s v="Haywood Street Congregation"/>
        <s v="YTL Training Program"/>
        <s v="Pisgah Legal Services"/>
        <s v="Mission Health System"/>
        <s v="Asheville Museum of Science (AMOS)"/>
        <s v="Just Economics"/>
        <s v="Asheville Humane Society"/>
        <s v="Asheville GreenWorks"/>
        <s v="Project Lighten Up"/>
        <s v="Asheville Area Arts Council"/>
        <s v="Ravenscroft Reserve Initiative, MountainTrue is our fiscal sponsor"/>
        <s v="Read to Succeed"/>
        <s v="Asheville Community Theatre"/>
        <s v="Sandy Mush Community Ctr."/>
        <s v="Bountiful Cities"/>
        <s v="Skyview Golf Association"/>
        <s v="Children First/Communities in Schools of Buncombe County"/>
        <s v="Babies Need Bottoms"/>
        <s v="River Front Development Group and Project Collaborative"/>
        <s v="YMI Cultural Center"/>
        <s v="Positive Changes Youth Ministries"/>
        <s v="The Environmental Quality Institute"/>
        <s v="Blue Ridge Parkway Foundation"/>
        <s v="Carolina Small Business Development Fund"/>
        <s v="Wortham Center for the Performing Arts"/>
        <s v="One Youth At A Time, Inc."/>
      </sharedItems>
    </cacheField>
    <cacheField name="[Measures].[Avg. Total]" caption="Avg. Total" numFmtId="0" hierarchy="55" level="32767"/>
    <cacheField name="[Table11].[Project Name].[Project Name]" caption="Project Name" numFmtId="0" hierarchy="7" level="1">
      <sharedItems count="55">
        <s v="&quot;Shindig on the Green&quot; presented by the Folk Heritage Committee"/>
        <s v="101 Kids/ Impact Festivals, Camps &amp; Retreats"/>
        <s v="ABCCM Code Purple"/>
        <s v="Accessible Parking Lot Project"/>
        <s v="Agricultural and Community Service Initiatives"/>
        <s v="Asheville Art Museum 5th Grade Field Trips"/>
        <s v="Asheville Symphony Youth Orchestra Education Program Master Class"/>
        <s v="Asheville Youth Football &amp; Cheerleading League"/>
        <s v="Asheville-Buncombe Community Land Trust Collaborative Affordable Housing Project"/>
        <s v="Big Ivy Community Club Funding 2021"/>
        <s v="Bridging over Trauma with Mentors for Youth in Foster Care"/>
        <s v="Building on Success: Supporting Working Farms Through Local Food Connections"/>
        <s v="Buncombe County Residents and School Groups Reduced Admission"/>
        <s v="Capacity and Accessibility Enhancement"/>
        <s v="Educated &amp; Capable Community through Literacy"/>
        <s v="Elementary School Behavioral Counseling Support Initiative"/>
        <s v="Eliada Students Training for Advancement"/>
        <s v="EMSDC for Small Business Development"/>
        <s v="Family Visitation Program"/>
        <s v="Free Tax Preparation through Volunteer Income Tax Assistance (VITA)"/>
        <s v="Gateway Group of Asheville - Fatherhood and Motherhood Initiative Program"/>
        <s v="Getting Ahead in a Just Getting By World"/>
        <s v="Graduation Initiative"/>
        <s v="Growing Diverse Small Businesses and Jobs in Buncombe County"/>
        <s v="Growing the Go Local Movement to build a sustainable and equitable regional economy"/>
        <s v="Haywood Street Respite"/>
        <s v="Increased Capacity for Community Mediation"/>
        <s v="Learning and Growing Together"/>
        <s v="Legal Services for Children and Families in Buncombe County"/>
        <s v="Mission Possible"/>
        <s v="Next Gen STEM for All"/>
        <s v="Pathways to Economic Mobility"/>
        <s v="Pets &amp; Their People Thriving Together"/>
        <s v="Pollution Prevention and Waste Reduction in Buncombe County"/>
        <s v="Project Lighten Up Community Summer Day Camp"/>
        <s v="Public Art Masterplan"/>
        <s v="Ravenscroft Reserve Initiative"/>
        <s v="Read To Succeed Asheville/Buncombe Changing Lives Through Literacy"/>
        <s v="Removing Barriers to Connect all Children in Summer Camp Program"/>
        <s v="Sandy Mush Community Center - Accessible and Energy Efficient Spaces"/>
        <s v="School Gardens Maintenance Project"/>
        <s v="Skyview Open: Annual PRO/AM Golf Tournament"/>
        <s v="Student Support Specialists Attendance, Behavior, Coursework + Parent Engagement Improvement"/>
        <s v="Support for Community Initiatives"/>
        <s v="Supporting resilience through basic needs: Investing in vulnerable families with diapering supplies."/>
        <s v="The City as Classroom: The Berry Temple Community and STEAM Academy"/>
        <s v="The Hand-Up Project"/>
        <s v="The Rising Above Project"/>
        <s v="Transformation Village for Women and Children"/>
        <s v="Volunteer Water Information Network (VWIN) - Buncombe County"/>
        <s v="Volunteers for Recreation, Conservation, and Economic Development"/>
        <s v="Western Women's Business Center (WWBC)"/>
        <s v="Wortham Center for Performing Arts: A Community Resource"/>
        <s v="Youth Mentoring, Tutoring and Outreach Education"/>
        <s v="YWCA Swim Equity Program"/>
      </sharedItems>
    </cacheField>
    <cacheField name="[Table11].[Strategy].[Strategy]" caption="Strategy" numFmtId="0" hierarchy="8" level="1">
      <sharedItems count="4">
        <s v="Educated &amp; Capable Community"/>
        <s v="Resident Well-Being"/>
        <s v="Environmental Stewardship"/>
        <s v="Vibrant Economy"/>
      </sharedItems>
    </cacheField>
    <cacheField name="[Table11].[Funding Request].[Funding Request]" caption="Funding Request" numFmtId="0" hierarchy="9" level="1">
      <sharedItems containsSemiMixedTypes="0" containsString="0" containsNumber="1" containsInteger="1" minValue="4275" maxValue="500000" count="32">
        <n v="4275"/>
        <n v="70000"/>
        <n v="30000"/>
        <n v="25000"/>
        <n v="31225"/>
        <n v="10000"/>
        <n v="15000"/>
        <n v="35000"/>
        <n v="60000"/>
        <n v="19000"/>
        <n v="47000"/>
        <n v="53950"/>
        <n v="40000"/>
        <n v="29964"/>
        <n v="55000"/>
        <n v="50000"/>
        <n v="85000"/>
        <n v="20000"/>
        <n v="100000"/>
        <n v="130000"/>
        <n v="28500"/>
        <n v="45000"/>
        <n v="6560"/>
        <n v="55500"/>
        <n v="18600"/>
        <n v="80000"/>
        <n v="19286"/>
        <n v="500000"/>
        <n v="8000"/>
        <n v="36000"/>
        <n v="37000"/>
        <n v="42000"/>
      </sharedItems>
    </cacheField>
    <cacheField name="[Table11].[Prior Yr Funding].[Prior Yr Funding]" caption="Prior Yr Funding" numFmtId="0" hierarchy="22" level="1">
      <sharedItems containsSemiMixedTypes="0" containsString="0" containsNumber="1" containsInteger="1" minValue="0" maxValue="91741" count="23">
        <n v="4479"/>
        <n v="64123"/>
        <n v="0"/>
        <n v="17960"/>
        <n v="31204"/>
        <n v="18283"/>
        <n v="27460"/>
        <n v="9902"/>
        <n v="50000"/>
        <n v="91741"/>
        <n v="28500"/>
        <n v="35226"/>
        <n v="8495"/>
        <n v="40191"/>
        <n v="21050"/>
        <n v="21034"/>
        <n v="35958"/>
        <n v="5825"/>
        <n v="80000"/>
        <n v="5404"/>
        <n v="34787"/>
        <n v="22652"/>
        <n v="14967"/>
      </sharedItems>
    </cacheField>
  </cacheFields>
  <cacheHierarchies count="59">
    <cacheHierarchy uniqueName="[FY21 Apps].[Organization Name]" caption="Organization Name" attribute="1" defaultMemberUniqueName="[FY21 Apps].[Organization Name].[All]" allUniqueName="[FY21 Apps].[Organization Name].[All]" dimensionUniqueName="[FY21 Apps]" displayFolder="" count="0" memberValueDatatype="130" unbalanced="0"/>
    <cacheHierarchy uniqueName="[FY21 Apps].[Fiscal Agent]" caption="Fiscal Agent" attribute="1" defaultMemberUniqueName="[FY21 Apps].[Fiscal Agent].[All]" allUniqueName="[FY21 Apps].[Fiscal Agent].[All]" dimensionUniqueName="[FY21 Apps]" displayFolder="" count="0" memberValueDatatype="130" unbalanced="0"/>
    <cacheHierarchy uniqueName="[FY21 Apps].[Project Name]" caption="Project Name" attribute="1" defaultMemberUniqueName="[FY21 Apps].[Project Name].[All]" allUniqueName="[FY21 Apps].[Project Name].[All]" dimensionUniqueName="[FY21 Apps]" displayFolder="" count="0" memberValueDatatype="130" unbalanced="0"/>
    <cacheHierarchy uniqueName="[FY21 Apps].[Funding Request]" caption="Funding Request" attribute="1" defaultMemberUniqueName="[FY21 Apps].[Funding Request].[All]" allUniqueName="[FY21 Apps].[Funding Request].[All]" dimensionUniqueName="[FY21 Apps]" displayFolder="" count="0" memberValueDatatype="20" unbalanced="0"/>
    <cacheHierarchy uniqueName="[FY21 Apps].[Focus Area]" caption="Focus Area" attribute="1" defaultMemberUniqueName="[FY21 Apps].[Focus Area].[All]" allUniqueName="[FY21 Apps].[Focus Area].[All]" dimensionUniqueName="[FY21 Apps]" displayFolder="" count="0" memberValueDatatype="130" unbalanced="0"/>
    <cacheHierarchy uniqueName="[FY21 Apps].[FY20 Funding]" caption="FY20 Funding" attribute="1" defaultMemberUniqueName="[FY21 Apps].[FY20 Funding].[All]" allUniqueName="[FY21 Apps].[FY20 Funding].[All]" dimensionUniqueName="[FY21 Apps]" displayFolder="" count="0" memberValueDatatype="20" unbalanced="0"/>
    <cacheHierarchy uniqueName="[Table11].[Organization Name]" caption="Organization Name" attribute="1" defaultMemberUniqueName="[Table11].[Organization Name].[All]" allUniqueName="[Table11].[Organization Name].[All]" dimensionUniqueName="[Table11]" displayFolder="" count="2" memberValueDatatype="130" unbalanced="0">
      <fieldsUsage count="2">
        <fieldUsage x="-1"/>
        <fieldUsage x="0"/>
      </fieldsUsage>
    </cacheHierarchy>
    <cacheHierarchy uniqueName="[Table11].[Project Name]" caption="Project Name" attribute="1" defaultMemberUniqueName="[Table11].[Project Name].[All]" allUniqueName="[Table11].[Project Name].[All]" dimensionUniqueName="[Table11]" displayFolder="" count="2" memberValueDatatype="130" unbalanced="0">
      <fieldsUsage count="2">
        <fieldUsage x="-1"/>
        <fieldUsage x="2"/>
      </fieldsUsage>
    </cacheHierarchy>
    <cacheHierarchy uniqueName="[Table11].[Strategy]" caption="Strategy" attribute="1" defaultMemberUniqueName="[Table11].[Strategy].[All]" allUniqueName="[Table11].[Strategy].[All]" dimensionUniqueName="[Table11]" displayFolder="" count="2" memberValueDatatype="130" unbalanced="0">
      <fieldsUsage count="2">
        <fieldUsage x="-1"/>
        <fieldUsage x="3"/>
      </fieldsUsage>
    </cacheHierarchy>
    <cacheHierarchy uniqueName="[Table11].[Funding Request]" caption="Funding Request" attribute="1" defaultMemberUniqueName="[Table11].[Funding Request].[All]" allUniqueName="[Table11].[Funding Request].[All]" dimensionUniqueName="[Table11]" displayFolder="" count="2" memberValueDatatype="5" unbalanced="0">
      <fieldsUsage count="2">
        <fieldUsage x="-1"/>
        <fieldUsage x="4"/>
      </fieldsUsage>
    </cacheHierarchy>
    <cacheHierarchy uniqueName="[Table11].[Organization]" caption="Organization" attribute="1" defaultMemberUniqueName="[Table11].[Organization].[All]" allUniqueName="[Table11].[Organization].[All]" dimensionUniqueName="[Table11]" displayFolder="" count="0" memberValueDatatype="20" unbalanced="0"/>
    <cacheHierarchy uniqueName="[Table11].[Need]" caption="Need" attribute="1" defaultMemberUniqueName="[Table11].[Need].[All]" allUniqueName="[Table11].[Need].[All]" dimensionUniqueName="[Table11]" displayFolder="" count="0" memberValueDatatype="20" unbalanced="0"/>
    <cacheHierarchy uniqueName="[Table11].[People Served]" caption="People Served" attribute="1" defaultMemberUniqueName="[Table11].[People Served].[All]" allUniqueName="[Table11].[People Served].[All]" dimensionUniqueName="[Table11]" displayFolder="" count="0" memberValueDatatype="20" unbalanced="0"/>
    <cacheHierarchy uniqueName="[Table11].[Project]" caption="Project" attribute="1" defaultMemberUniqueName="[Table11].[Project].[All]" allUniqueName="[Table11].[Project].[All]" dimensionUniqueName="[Table11]" displayFolder="" count="0" memberValueDatatype="20" unbalanced="0"/>
    <cacheHierarchy uniqueName="[Table11].[Results]" caption="Results" attribute="1" defaultMemberUniqueName="[Table11].[Results].[All]" allUniqueName="[Table11].[Results].[All]" dimensionUniqueName="[Table11]" displayFolder="" count="0" memberValueDatatype="20" unbalanced="0"/>
    <cacheHierarchy uniqueName="[Table11].[Evaluation]" caption="Evaluation" attribute="1" defaultMemberUniqueName="[Table11].[Evaluation].[All]" allUniqueName="[Table11].[Evaluation].[All]" dimensionUniqueName="[Table11]" displayFolder="" count="0" memberValueDatatype="20" unbalanced="0"/>
    <cacheHierarchy uniqueName="[Table11].[Other County Funding]" caption="Other County Funding" attribute="1" defaultMemberUniqueName="[Table11].[Other County Funding].[All]" allUniqueName="[Table11].[Other County Funding].[All]" dimensionUniqueName="[Table11]" displayFolder="" count="0" memberValueDatatype="20" unbalanced="0"/>
    <cacheHierarchy uniqueName="[Table11].[Collaboration]" caption="Collaboration" attribute="1" defaultMemberUniqueName="[Table11].[Collaboration].[All]" allUniqueName="[Table11].[Collaboration].[All]" dimensionUniqueName="[Table11]" displayFolder="" count="0" memberValueDatatype="20" unbalanced="0"/>
    <cacheHierarchy uniqueName="[Table11].[Budget]" caption="Budget" attribute="1" defaultMemberUniqueName="[Table11].[Budget].[All]" allUniqueName="[Table11].[Budget].[All]" dimensionUniqueName="[Table11]" displayFolder="" count="0" memberValueDatatype="20" unbalanced="0"/>
    <cacheHierarchy uniqueName="[Table11].[Sustainability]" caption="Sustainability" attribute="1" defaultMemberUniqueName="[Table11].[Sustainability].[All]" allUniqueName="[Table11].[Sustainability].[All]" dimensionUniqueName="[Table11]" displayFolder="" count="0" memberValueDatatype="20" unbalanced="0"/>
    <cacheHierarchy uniqueName="[Table11].[Evaluator First Name]" caption="Evaluator First Name" attribute="1" defaultMemberUniqueName="[Table11].[Evaluator First Name].[All]" allUniqueName="[Table11].[Evaluator First Name].[All]" dimensionUniqueName="[Table11]" displayFolder="" count="0" memberValueDatatype="130" unbalanced="0"/>
    <cacheHierarchy uniqueName="[Table11].[Evaluator Last Name]" caption="Evaluator Last Name" attribute="1" defaultMemberUniqueName="[Table11].[Evaluator Last Name].[All]" allUniqueName="[Table11].[Evaluator Last Name].[All]" dimensionUniqueName="[Table11]" displayFolder="" count="0" memberValueDatatype="130" unbalanced="0"/>
    <cacheHierarchy uniqueName="[Table11].[Prior Yr Funding]" caption="Prior Yr Funding" attribute="1" defaultMemberUniqueName="[Table11].[Prior Yr Funding].[All]" allUniqueName="[Table11].[Prior Yr Funding].[All]" dimensionUniqueName="[Table11]" displayFolder="" count="2" memberValueDatatype="6" unbalanced="0">
      <fieldsUsage count="2">
        <fieldUsage x="-1"/>
        <fieldUsage x="5"/>
      </fieldsUsage>
    </cacheHierarchy>
    <cacheHierarchy uniqueName="[Measures].[Sum Organization]" caption="Sum Organization" measure="1" displayFolder="" measureGroup="Table11" count="0"/>
    <cacheHierarchy uniqueName="[Measures].[Count Organization]" caption="Count Organization" measure="1" displayFolder="" measureGroup="Table11" count="0"/>
    <cacheHierarchy uniqueName="[Measures].[Avg. Score Organiztion]" caption="Avg. Score Organiztion" measure="1" displayFolder="" measureGroup="Table11" count="0"/>
    <cacheHierarchy uniqueName="[Measures].[Sum Need]" caption="Sum Need" measure="1" displayFolder="" measureGroup="Table11" count="0"/>
    <cacheHierarchy uniqueName="[Measures].[Count Need]" caption="Count Need" measure="1" displayFolder="" measureGroup="Table11" count="0"/>
    <cacheHierarchy uniqueName="[Measures].[Avg. Score Need]" caption="Avg. Score Need" measure="1" displayFolder="" measureGroup="Table11" count="0"/>
    <cacheHierarchy uniqueName="[Measures].[Sum People Served]" caption="Sum People Served" measure="1" displayFolder="" measureGroup="Table11" count="0"/>
    <cacheHierarchy uniqueName="[Measures].[Count People Served]" caption="Count People Served" measure="1" displayFolder="" measureGroup="Table11" count="0"/>
    <cacheHierarchy uniqueName="[Measures].[Avg. Score People Served]" caption="Avg. Score People Served" measure="1" displayFolder="" measureGroup="Table11" count="0"/>
    <cacheHierarchy uniqueName="[Measures].[Sum Project]" caption="Sum Project" measure="1" displayFolder="" measureGroup="Table11" count="0"/>
    <cacheHierarchy uniqueName="[Measures].[Count Project]" caption="Count Project" measure="1" displayFolder="" measureGroup="Table11" count="0"/>
    <cacheHierarchy uniqueName="[Measures].[Avg. Score Project]" caption="Avg. Score Project" measure="1" displayFolder="" measureGroup="Table11" count="0"/>
    <cacheHierarchy uniqueName="[Measures].[Sum Results]" caption="Sum Results" measure="1" displayFolder="" measureGroup="Table11" count="0"/>
    <cacheHierarchy uniqueName="[Measures].[Count Results]" caption="Count Results" measure="1" displayFolder="" measureGroup="Table11" count="0"/>
    <cacheHierarchy uniqueName="[Measures].[Avg. Score Results]" caption="Avg. Score Results" measure="1" displayFolder="" measureGroup="Table11" count="0"/>
    <cacheHierarchy uniqueName="[Measures].[Sum Evaluation]" caption="Sum Evaluation" measure="1" displayFolder="" measureGroup="Table11" count="0"/>
    <cacheHierarchy uniqueName="[Measures].[Count Evaluation]" caption="Count Evaluation" measure="1" displayFolder="" measureGroup="Table11" count="0"/>
    <cacheHierarchy uniqueName="[Measures].[Avg. Score Evaluation]" caption="Avg. Score Evaluation" measure="1" displayFolder="" measureGroup="Table11" count="0"/>
    <cacheHierarchy uniqueName="[Measures].[Sum Other County Funding]" caption="Sum Other County Funding" measure="1" displayFolder="" measureGroup="Table11" count="0"/>
    <cacheHierarchy uniqueName="[Measures].[Count Other County Funding]" caption="Count Other County Funding" measure="1" displayFolder="" measureGroup="Table11" count="0"/>
    <cacheHierarchy uniqueName="[Measures].[Avg. Score Other County Funding]" caption="Avg. Score Other County Funding" measure="1" displayFolder="" measureGroup="Table11" count="0"/>
    <cacheHierarchy uniqueName="[Measures].[Sum Collaboration]" caption="Sum Collaboration" measure="1" displayFolder="" measureGroup="Table11" count="0"/>
    <cacheHierarchy uniqueName="[Measures].[Count Collaboration]" caption="Count Collaboration" measure="1" displayFolder="" measureGroup="Table11" count="0"/>
    <cacheHierarchy uniqueName="[Measures].[Avg. Score Collaboration]" caption="Avg. Score Collaboration" measure="1" displayFolder="" measureGroup="Table11" count="0"/>
    <cacheHierarchy uniqueName="[Measures].[Sum Budget]" caption="Sum Budget" measure="1" displayFolder="" measureGroup="Table11" count="0"/>
    <cacheHierarchy uniqueName="[Measures].[Count Budget]" caption="Count Budget" measure="1" displayFolder="" measureGroup="Table11" count="0"/>
    <cacheHierarchy uniqueName="[Measures].[Avg. Score Budget]" caption="Avg. Score Budget" measure="1" displayFolder="" measureGroup="Table11" count="0"/>
    <cacheHierarchy uniqueName="[Measures].[Sum Sustainability]" caption="Sum Sustainability" measure="1" displayFolder="" measureGroup="Table11" count="0"/>
    <cacheHierarchy uniqueName="[Measures].[Count Sustainability]" caption="Count Sustainability" measure="1" displayFolder="" measureGroup="Table11" count="0"/>
    <cacheHierarchy uniqueName="[Measures].[Avg. Sustainability]" caption="Avg. Sustainability" measure="1" displayFolder="" measureGroup="Table11" count="0"/>
    <cacheHierarchy uniqueName="[Measures].[Sum Total]" caption="Sum Total" measure="1" displayFolder="" measureGroup="Table11" count="0"/>
    <cacheHierarchy uniqueName="[Measures].[Count Total]" caption="Count Total" measure="1" displayFolder="" measureGroup="Table11" count="0"/>
    <cacheHierarchy uniqueName="[Measures].[Avg. Total]" caption="Avg. Total" measure="1" displayFolder="" measureGroup="Table11" count="0" oneField="1">
      <fieldsUsage count="1">
        <fieldUsage x="1"/>
      </fieldsUsage>
    </cacheHierarchy>
    <cacheHierarchy uniqueName="[Measures].[__XL_Count Table11]" caption="__XL_Count Table11" measure="1" displayFolder="" measureGroup="Table11" count="0" hidden="1"/>
    <cacheHierarchy uniqueName="[Measures].[__XL_Count Table2]" caption="__XL_Count Table2" measure="1" displayFolder="" measureGroup="FY21 Apps" count="0" hidden="1"/>
    <cacheHierarchy uniqueName="[Measures].[__No measures defined]" caption="__No measures defined" measure="1" displayFolder="" count="0" hidden="1"/>
  </cacheHierarchies>
  <kpis count="0"/>
  <dimensions count="3">
    <dimension name="FY21 Apps" uniqueName="[FY21 Apps]" caption="FY21 Apps"/>
    <dimension measure="1" name="Measures" uniqueName="[Measures]" caption="Measures"/>
    <dimension name="Table11" uniqueName="[Table11]" caption="Table11"/>
  </dimensions>
  <measureGroups count="2">
    <measureGroup name="FY21 Apps" caption="FY21 Apps"/>
    <measureGroup name="Table11" caption="Table11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tag="7315e7d0-0b61-4206-bd8f-a0dcb84b48fe" updatedVersion="6" minRefreshableVersion="3" subtotalHiddenItems="1" rowGrandTotals="0" colGrandTotals="0" itemPrintTitles="1" createdVersion="6" indent="0" compact="0" compactData="0" gridDropZones="1" multipleFieldFilters="0">
  <location ref="B5:P61" firstHeaderRow="1" firstDataRow="2" firstDataCol="4"/>
  <pivotFields count="15">
    <pivotField axis="axisRow" compact="0" allDrilled="1" outline="0" showAll="0" sortType="ascending" defaultSubtotal="0" defaultAttributeDrillState="1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sortType="descending" defaultSubtotal="0" defaultAttributeDrillState="1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FY21 Funding Request" axis="axisRow" compact="0" allDrilled="1" outline="0" showAll="0" dataSourceSort="1" defaultSubtotal="0" defaultAttributeDrillState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2"/>
    <field x="13"/>
    <field x="14"/>
  </rowFields>
  <rowItems count="55">
    <i>
      <x/>
      <x/>
      <x/>
      <x/>
    </i>
    <i>
      <x v="1"/>
      <x v="2"/>
      <x v="1"/>
      <x v="2"/>
    </i>
    <i r="1">
      <x v="1"/>
      <x v="1"/>
      <x v="1"/>
    </i>
    <i>
      <x v="2"/>
      <x v="3"/>
      <x v="2"/>
      <x v="3"/>
    </i>
    <i>
      <x v="3"/>
      <x v="5"/>
      <x v="1"/>
      <x v="4"/>
    </i>
    <i r="1">
      <x v="4"/>
      <x v="1"/>
      <x/>
    </i>
    <i>
      <x v="4"/>
      <x v="6"/>
      <x v="1"/>
      <x v="5"/>
    </i>
    <i>
      <x v="5"/>
      <x v="7"/>
      <x v="2"/>
      <x v="6"/>
    </i>
    <i>
      <x v="6"/>
      <x v="8"/>
      <x/>
      <x v="7"/>
    </i>
    <i>
      <x v="7"/>
      <x v="9"/>
      <x v="3"/>
      <x v="8"/>
    </i>
    <i>
      <x v="8"/>
      <x v="10"/>
      <x v="1"/>
      <x v="9"/>
    </i>
    <i>
      <x v="9"/>
      <x v="11"/>
      <x v="2"/>
      <x v="10"/>
    </i>
    <i>
      <x v="10"/>
      <x v="12"/>
      <x v="2"/>
      <x v="11"/>
    </i>
    <i>
      <x v="11"/>
      <x v="13"/>
      <x v="2"/>
      <x v="12"/>
    </i>
    <i>
      <x v="12"/>
      <x v="14"/>
      <x v="1"/>
      <x v="13"/>
    </i>
    <i>
      <x v="13"/>
      <x v="15"/>
      <x v="1"/>
      <x v="10"/>
    </i>
    <i>
      <x v="14"/>
      <x v="16"/>
      <x v="1"/>
      <x v="14"/>
    </i>
    <i>
      <x v="15"/>
      <x v="17"/>
      <x v="2"/>
      <x v="15"/>
    </i>
    <i>
      <x v="16"/>
      <x v="18"/>
      <x v="3"/>
      <x v="16"/>
    </i>
    <i>
      <x v="17"/>
      <x v="19"/>
      <x v="2"/>
      <x v="12"/>
    </i>
    <i>
      <x v="18"/>
      <x v="20"/>
      <x v="2"/>
      <x v="17"/>
    </i>
    <i>
      <x v="19"/>
      <x v="21"/>
      <x v="3"/>
      <x v="5"/>
    </i>
    <i>
      <x v="20"/>
      <x v="22"/>
      <x v="2"/>
      <x v="7"/>
    </i>
    <i>
      <x v="21"/>
      <x v="23"/>
      <x v="2"/>
      <x v="2"/>
    </i>
    <i>
      <x v="22"/>
      <x v="24"/>
      <x v="1"/>
      <x v="18"/>
    </i>
    <i>
      <x v="23"/>
      <x v="25"/>
      <x v="2"/>
      <x v="19"/>
    </i>
    <i>
      <x v="24"/>
      <x v="26"/>
      <x/>
      <x v="20"/>
    </i>
    <i>
      <x v="25"/>
      <x v="27"/>
      <x v="2"/>
      <x v="21"/>
    </i>
    <i>
      <x v="26"/>
      <x v="28"/>
      <x v="2"/>
      <x v="22"/>
    </i>
    <i>
      <x v="27"/>
      <x v="29"/>
      <x v="1"/>
      <x v="7"/>
    </i>
    <i>
      <x v="28"/>
      <x v="30"/>
      <x v="3"/>
      <x v="11"/>
    </i>
    <i>
      <x v="29"/>
      <x v="31"/>
      <x v="2"/>
      <x v="1"/>
    </i>
    <i>
      <x v="30"/>
      <x v="32"/>
      <x v="2"/>
      <x v="23"/>
    </i>
    <i>
      <x v="31"/>
      <x v="33"/>
      <x v="1"/>
      <x v="2"/>
    </i>
    <i>
      <x v="32"/>
      <x v="34"/>
      <x v="3"/>
      <x v="24"/>
    </i>
    <i>
      <x v="33"/>
      <x v="35"/>
      <x v="2"/>
      <x v="25"/>
    </i>
    <i>
      <x v="34"/>
      <x v="36"/>
      <x v="1"/>
      <x v="26"/>
    </i>
    <i>
      <x v="35"/>
      <x v="37"/>
      <x v="2"/>
      <x v="1"/>
    </i>
    <i>
      <x v="36"/>
      <x v="38"/>
      <x v="2"/>
      <x v="7"/>
    </i>
    <i>
      <x v="37"/>
      <x v="39"/>
      <x/>
      <x v="16"/>
    </i>
    <i>
      <x v="38"/>
      <x v="40"/>
      <x v="2"/>
      <x/>
    </i>
    <i>
      <x v="39"/>
      <x v="41"/>
      <x v="2"/>
      <x v="21"/>
    </i>
    <i>
      <x v="40"/>
      <x v="42"/>
      <x v="1"/>
      <x v="27"/>
    </i>
    <i>
      <x v="41"/>
      <x v="43"/>
      <x v="3"/>
      <x v="11"/>
    </i>
    <i>
      <x v="42"/>
      <x v="44"/>
      <x/>
      <x v="28"/>
    </i>
    <i>
      <x v="43"/>
      <x v="45"/>
      <x v="1"/>
      <x v="12"/>
    </i>
    <i r="1">
      <x v="46"/>
      <x v="1"/>
      <x v="2"/>
    </i>
    <i>
      <x v="44"/>
      <x v="47"/>
      <x v="1"/>
      <x v="29"/>
    </i>
    <i>
      <x v="45"/>
      <x v="48"/>
      <x v="1"/>
      <x v="30"/>
    </i>
    <i>
      <x v="46"/>
      <x v="49"/>
      <x v="2"/>
      <x v="2"/>
    </i>
    <i>
      <x v="47"/>
      <x v="50"/>
      <x v="3"/>
      <x v="31"/>
    </i>
    <i>
      <x v="48"/>
      <x v="51"/>
      <x v="3"/>
      <x v="1"/>
    </i>
    <i>
      <x v="49"/>
      <x v="52"/>
      <x v="2"/>
      <x v="16"/>
    </i>
    <i>
      <x v="50"/>
      <x v="54"/>
      <x v="1"/>
      <x/>
    </i>
    <i r="1">
      <x v="53"/>
      <x v="2"/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Total Score" fld="1" subtotal="count" baseField="15" baseItem="0"/>
    <dataField name="Organiztion" fld="2" subtotal="count" baseField="0" baseItem="0"/>
    <dataField name="Need" fld="3" subtotal="count" baseField="0" baseItem="0"/>
    <dataField name="People Served" fld="4" subtotal="count" baseField="0" baseItem="0"/>
    <dataField name="Project" fld="5" subtotal="count" baseField="0" baseItem="0"/>
    <dataField name="Results" fld="6" subtotal="count" baseField="0" baseItem="0"/>
    <dataField name="Evaluation" fld="7" subtotal="count" baseField="0" baseItem="0"/>
    <dataField name="Equity" fld="8" subtotal="count" baseField="0" baseItem="0"/>
    <dataField name="Collaboration" fld="9" subtotal="count" baseField="0" baseItem="0"/>
    <dataField name="Budget" fld="10" subtotal="count" baseField="0" baseItem="0"/>
    <dataField name="Sustainability" fld="11" subtotal="count" baseField="0" baseItem="0"/>
  </dataFields>
  <formats count="278">
    <format dxfId="825">
      <pivotArea type="origin" dataOnly="0" labelOnly="1" outline="0" fieldPosition="0"/>
    </format>
    <format dxfId="824">
      <pivotArea field="0" type="button" dataOnly="0" labelOnly="1" outline="0" axis="axisRow" fieldPosition="0"/>
    </format>
    <format dxfId="823">
      <pivotArea field="12" type="button" dataOnly="0" labelOnly="1" outline="0" axis="axisRow" fieldPosition="1"/>
    </format>
    <format dxfId="822">
      <pivotArea field="13" type="button" dataOnly="0" labelOnly="1" outline="0" axis="axisRow" fieldPosition="2"/>
    </format>
    <format dxfId="821">
      <pivotArea dataOnly="0" labelOnly="1" outline="0" fieldPosition="0">
        <references count="1">
          <reference field="0" count="0"/>
        </references>
      </pivotArea>
    </format>
    <format dxfId="820">
      <pivotArea dataOnly="0" labelOnly="1" grandRow="1" outline="0" fieldPosition="0"/>
    </format>
    <format dxfId="819">
      <pivotArea dataOnly="0" labelOnly="1" outline="0" fieldPosition="0">
        <references count="1">
          <reference field="0" count="0"/>
        </references>
      </pivotArea>
    </format>
    <format dxfId="818">
      <pivotArea dataOnly="0" labelOnly="1" outline="0" fieldPosition="0">
        <references count="1">
          <reference field="4294967294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817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816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815">
      <pivotArea field="-2" type="button" dataOnly="0" labelOnly="1" outline="0" axis="axisCol" fieldPosition="0"/>
    </format>
    <format dxfId="8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12">
      <pivotArea field="0" type="button" dataOnly="0" labelOnly="1" outline="0" axis="axisRow" fieldPosition="0"/>
    </format>
    <format dxfId="811">
      <pivotArea field="12" type="button" dataOnly="0" labelOnly="1" outline="0" axis="axisRow" fieldPosition="1"/>
    </format>
    <format dxfId="810">
      <pivotArea field="13" type="button" dataOnly="0" labelOnly="1" outline="0" axis="axisRow" fieldPosition="2"/>
    </format>
    <format dxfId="809">
      <pivotArea field="14" type="button" dataOnly="0" labelOnly="1" outline="0" axis="axisRow" fieldPosition="3"/>
    </format>
    <format dxfId="808">
      <pivotArea dataOnly="0" labelOnly="1" outline="0" fieldPosition="0">
        <references count="1">
          <reference field="0" count="0"/>
        </references>
      </pivotArea>
    </format>
    <format dxfId="807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806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"/>
          </reference>
          <reference field="13" count="1" selected="0">
            <x v="1"/>
          </reference>
          <reference field="14" count="1">
            <x v="2"/>
          </reference>
        </references>
      </pivotArea>
    </format>
    <format dxfId="805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1"/>
          </reference>
          <reference field="13" count="1" selected="0">
            <x v="1"/>
          </reference>
          <reference field="14" count="1">
            <x v="1"/>
          </reference>
        </references>
      </pivotArea>
    </format>
    <format dxfId="804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3"/>
          </reference>
          <reference field="13" count="1" selected="0">
            <x v="2"/>
          </reference>
          <reference field="14" count="1">
            <x v="3"/>
          </reference>
        </references>
      </pivotArea>
    </format>
    <format dxfId="80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5"/>
          </reference>
          <reference field="13" count="1" selected="0">
            <x v="1"/>
          </reference>
          <reference field="14" count="1">
            <x v="4"/>
          </reference>
        </references>
      </pivotArea>
    </format>
    <format dxfId="802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"/>
          </reference>
          <reference field="13" count="1" selected="0">
            <x v="1"/>
          </reference>
          <reference field="14" count="1">
            <x v="0"/>
          </reference>
        </references>
      </pivotArea>
    </format>
    <format dxfId="801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5"/>
          </reference>
        </references>
      </pivotArea>
    </format>
    <format dxfId="800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799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798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9"/>
          </reference>
          <reference field="13" count="1" selected="0">
            <x v="3"/>
          </reference>
          <reference field="14" count="1">
            <x v="8"/>
          </reference>
        </references>
      </pivotArea>
    </format>
    <format dxfId="797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0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796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1"/>
          </reference>
          <reference field="13" count="1" selected="0">
            <x v="2"/>
          </reference>
          <reference field="14" count="1">
            <x v="10"/>
          </reference>
        </references>
      </pivotArea>
    </format>
    <format dxfId="795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2"/>
          </reference>
          <reference field="13" count="1" selected="0">
            <x v="2"/>
          </reference>
          <reference field="14" count="1">
            <x v="11"/>
          </reference>
        </references>
      </pivotArea>
    </format>
    <format dxfId="794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13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793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4"/>
          </reference>
          <reference field="13" count="1" selected="0">
            <x v="1"/>
          </reference>
          <reference field="14" count="1">
            <x v="13"/>
          </reference>
        </references>
      </pivotArea>
    </format>
    <format dxfId="792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5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791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16"/>
          </reference>
          <reference field="13" count="1" selected="0">
            <x v="1"/>
          </reference>
          <reference field="14" count="1">
            <x v="14"/>
          </reference>
        </references>
      </pivotArea>
    </format>
    <format dxfId="790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7"/>
          </reference>
          <reference field="13" count="1" selected="0">
            <x v="2"/>
          </reference>
          <reference field="14" count="1">
            <x v="15"/>
          </reference>
        </references>
      </pivotArea>
    </format>
    <format dxfId="789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18"/>
          </reference>
          <reference field="13" count="1" selected="0">
            <x v="3"/>
          </reference>
          <reference field="14" count="1">
            <x v="16"/>
          </reference>
        </references>
      </pivotArea>
    </format>
    <format dxfId="788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19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787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20"/>
          </reference>
          <reference field="13" count="1" selected="0">
            <x v="2"/>
          </reference>
          <reference field="14" count="1">
            <x v="17"/>
          </reference>
        </references>
      </pivotArea>
    </format>
    <format dxfId="786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21"/>
          </reference>
          <reference field="13" count="1" selected="0">
            <x v="3"/>
          </reference>
          <reference field="14" count="1">
            <x v="5"/>
          </reference>
        </references>
      </pivotArea>
    </format>
    <format dxfId="785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22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784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23"/>
          </reference>
          <reference field="13" count="1" selected="0">
            <x v="2"/>
          </reference>
          <reference field="14" count="1">
            <x v="2"/>
          </reference>
        </references>
      </pivotArea>
    </format>
    <format dxfId="783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782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25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6"/>
          </reference>
          <reference field="13" count="1" selected="0">
            <x v="0"/>
          </reference>
          <reference field="14" count="1">
            <x v="20"/>
          </reference>
        </references>
      </pivotArea>
    </format>
    <format dxfId="780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27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779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778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29"/>
          </reference>
          <reference field="13" count="1" selected="0">
            <x v="1"/>
          </reference>
          <reference field="14" count="1">
            <x v="7"/>
          </reference>
        </references>
      </pivotArea>
    </format>
    <format dxfId="777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30"/>
          </reference>
          <reference field="13" count="1" selected="0">
            <x v="3"/>
          </reference>
          <reference field="14" count="1">
            <x v="11"/>
          </reference>
        </references>
      </pivotArea>
    </format>
    <format dxfId="776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775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774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3"/>
          </reference>
          <reference field="13" count="1" selected="0">
            <x v="1"/>
          </reference>
          <reference field="14" count="1">
            <x v="2"/>
          </reference>
        </references>
      </pivotArea>
    </format>
    <format dxfId="773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34"/>
          </reference>
          <reference field="13" count="1" selected="0">
            <x v="3"/>
          </reference>
          <reference field="14" count="1">
            <x v="24"/>
          </reference>
        </references>
      </pivotArea>
    </format>
    <format dxfId="772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771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6"/>
          </reference>
          <reference field="13" count="1" selected="0">
            <x v="1"/>
          </reference>
          <reference field="14" count="1">
            <x v="26"/>
          </reference>
        </references>
      </pivotArea>
    </format>
    <format dxfId="770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769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768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39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767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0"/>
          </reference>
        </references>
      </pivotArea>
    </format>
    <format dxfId="766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765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2"/>
          </reference>
          <reference field="13" count="1" selected="0">
            <x v="1"/>
          </reference>
          <reference field="14" count="1">
            <x v="27"/>
          </reference>
        </references>
      </pivotArea>
    </format>
    <format dxfId="764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43"/>
          </reference>
          <reference field="13" count="1" selected="0">
            <x v="3"/>
          </reference>
          <reference field="14" count="1">
            <x v="11"/>
          </reference>
        </references>
      </pivotArea>
    </format>
    <format dxfId="763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44"/>
          </reference>
          <reference field="13" count="1" selected="0">
            <x v="0"/>
          </reference>
          <reference field="14" count="1">
            <x v="28"/>
          </reference>
        </references>
      </pivotArea>
    </format>
    <format dxfId="762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45"/>
          </reference>
          <reference field="13" count="1" selected="0">
            <x v="1"/>
          </reference>
          <reference field="14" count="1">
            <x v="12"/>
          </reference>
        </references>
      </pivotArea>
    </format>
    <format dxfId="761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46"/>
          </reference>
          <reference field="13" count="1" selected="0">
            <x v="1"/>
          </reference>
          <reference field="14" count="1">
            <x v="2"/>
          </reference>
        </references>
      </pivotArea>
    </format>
    <format dxfId="760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47"/>
          </reference>
          <reference field="13" count="1" selected="0">
            <x v="1"/>
          </reference>
          <reference field="14" count="1">
            <x v="29"/>
          </reference>
        </references>
      </pivotArea>
    </format>
    <format dxfId="759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48"/>
          </reference>
          <reference field="13" count="1" selected="0">
            <x v="1"/>
          </reference>
          <reference field="14" count="1">
            <x v="30"/>
          </reference>
        </references>
      </pivotArea>
    </format>
    <format dxfId="758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49"/>
          </reference>
          <reference field="13" count="1" selected="0">
            <x v="2"/>
          </reference>
          <reference field="14" count="1">
            <x v="2"/>
          </reference>
        </references>
      </pivotArea>
    </format>
    <format dxfId="757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756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1"/>
          </reference>
        </references>
      </pivotArea>
    </format>
    <format dxfId="755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52"/>
          </reference>
          <reference field="13" count="1" selected="0">
            <x v="2"/>
          </reference>
          <reference field="14" count="1">
            <x v="16"/>
          </reference>
        </references>
      </pivotArea>
    </format>
    <format dxfId="754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54"/>
          </reference>
          <reference field="13" count="1" selected="0">
            <x v="1"/>
          </reference>
          <reference field="14" count="1">
            <x v="0"/>
          </reference>
        </references>
      </pivotArea>
    </format>
    <format dxfId="753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53"/>
          </reference>
          <reference field="13" count="1" selected="0">
            <x v="2"/>
          </reference>
          <reference field="14" count="1">
            <x v="0"/>
          </reference>
        </references>
      </pivotArea>
    </format>
    <format dxfId="752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751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"/>
          </reference>
          <reference field="13" count="1" selected="0">
            <x v="1"/>
          </reference>
          <reference field="14" count="1">
            <x v="2"/>
          </reference>
        </references>
      </pivotArea>
    </format>
    <format dxfId="750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1"/>
          </reference>
          <reference field="13" count="1" selected="0">
            <x v="1"/>
          </reference>
          <reference field="14" count="1">
            <x v="1"/>
          </reference>
        </references>
      </pivotArea>
    </format>
    <format dxfId="749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3"/>
          </reference>
          <reference field="13" count="1" selected="0">
            <x v="2"/>
          </reference>
          <reference field="14" count="1">
            <x v="3"/>
          </reference>
        </references>
      </pivotArea>
    </format>
    <format dxfId="748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5"/>
          </reference>
          <reference field="13" count="1" selected="0">
            <x v="1"/>
          </reference>
          <reference field="14" count="1">
            <x v="4"/>
          </reference>
        </references>
      </pivotArea>
    </format>
    <format dxfId="747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"/>
          </reference>
          <reference field="13" count="1" selected="0">
            <x v="1"/>
          </reference>
          <reference field="14" count="1">
            <x v="0"/>
          </reference>
        </references>
      </pivotArea>
    </format>
    <format dxfId="746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5"/>
          </reference>
        </references>
      </pivotArea>
    </format>
    <format dxfId="745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744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743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9"/>
          </reference>
          <reference field="13" count="1" selected="0">
            <x v="3"/>
          </reference>
          <reference field="14" count="1">
            <x v="8"/>
          </reference>
        </references>
      </pivotArea>
    </format>
    <format dxfId="742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0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741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1"/>
          </reference>
          <reference field="13" count="1" selected="0">
            <x v="2"/>
          </reference>
          <reference field="14" count="1">
            <x v="10"/>
          </reference>
        </references>
      </pivotArea>
    </format>
    <format dxfId="740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2"/>
          </reference>
          <reference field="13" count="1" selected="0">
            <x v="2"/>
          </reference>
          <reference field="14" count="1">
            <x v="11"/>
          </reference>
        </references>
      </pivotArea>
    </format>
    <format dxfId="739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13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738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4"/>
          </reference>
          <reference field="13" count="1" selected="0">
            <x v="1"/>
          </reference>
          <reference field="14" count="1">
            <x v="13"/>
          </reference>
        </references>
      </pivotArea>
    </format>
    <format dxfId="737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5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736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16"/>
          </reference>
          <reference field="13" count="1" selected="0">
            <x v="1"/>
          </reference>
          <reference field="14" count="1">
            <x v="14"/>
          </reference>
        </references>
      </pivotArea>
    </format>
    <format dxfId="735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7"/>
          </reference>
          <reference field="13" count="1" selected="0">
            <x v="2"/>
          </reference>
          <reference field="14" count="1">
            <x v="15"/>
          </reference>
        </references>
      </pivotArea>
    </format>
    <format dxfId="734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18"/>
          </reference>
          <reference field="13" count="1" selected="0">
            <x v="3"/>
          </reference>
          <reference field="14" count="1">
            <x v="16"/>
          </reference>
        </references>
      </pivotArea>
    </format>
    <format dxfId="733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19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732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20"/>
          </reference>
          <reference field="13" count="1" selected="0">
            <x v="2"/>
          </reference>
          <reference field="14" count="1">
            <x v="17"/>
          </reference>
        </references>
      </pivotArea>
    </format>
    <format dxfId="731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21"/>
          </reference>
          <reference field="13" count="1" selected="0">
            <x v="3"/>
          </reference>
          <reference field="14" count="1">
            <x v="5"/>
          </reference>
        </references>
      </pivotArea>
    </format>
    <format dxfId="730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22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729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23"/>
          </reference>
          <reference field="13" count="1" selected="0">
            <x v="2"/>
          </reference>
          <reference field="14" count="1">
            <x v="2"/>
          </reference>
        </references>
      </pivotArea>
    </format>
    <format dxfId="728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727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25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726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6"/>
          </reference>
          <reference field="13" count="1" selected="0">
            <x v="0"/>
          </reference>
          <reference field="14" count="1">
            <x v="20"/>
          </reference>
        </references>
      </pivotArea>
    </format>
    <format dxfId="725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27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724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723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29"/>
          </reference>
          <reference field="13" count="1" selected="0">
            <x v="1"/>
          </reference>
          <reference field="14" count="1">
            <x v="7"/>
          </reference>
        </references>
      </pivotArea>
    </format>
    <format dxfId="722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30"/>
          </reference>
          <reference field="13" count="1" selected="0">
            <x v="3"/>
          </reference>
          <reference field="14" count="1">
            <x v="11"/>
          </reference>
        </references>
      </pivotArea>
    </format>
    <format dxfId="721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720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719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3"/>
          </reference>
          <reference field="13" count="1" selected="0">
            <x v="1"/>
          </reference>
          <reference field="14" count="1">
            <x v="2"/>
          </reference>
        </references>
      </pivotArea>
    </format>
    <format dxfId="718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34"/>
          </reference>
          <reference field="13" count="1" selected="0">
            <x v="3"/>
          </reference>
          <reference field="14" count="1">
            <x v="24"/>
          </reference>
        </references>
      </pivotArea>
    </format>
    <format dxfId="717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716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6"/>
          </reference>
          <reference field="13" count="1" selected="0">
            <x v="1"/>
          </reference>
          <reference field="14" count="1">
            <x v="26"/>
          </reference>
        </references>
      </pivotArea>
    </format>
    <format dxfId="715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714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713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39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712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0"/>
          </reference>
        </references>
      </pivotArea>
    </format>
    <format dxfId="711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710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2"/>
          </reference>
          <reference field="13" count="1" selected="0">
            <x v="1"/>
          </reference>
          <reference field="14" count="1">
            <x v="27"/>
          </reference>
        </references>
      </pivotArea>
    </format>
    <format dxfId="709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43"/>
          </reference>
          <reference field="13" count="1" selected="0">
            <x v="3"/>
          </reference>
          <reference field="14" count="1">
            <x v="11"/>
          </reference>
        </references>
      </pivotArea>
    </format>
    <format dxfId="708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44"/>
          </reference>
          <reference field="13" count="1" selected="0">
            <x v="0"/>
          </reference>
          <reference field="14" count="1">
            <x v="28"/>
          </reference>
        </references>
      </pivotArea>
    </format>
    <format dxfId="707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45"/>
          </reference>
          <reference field="13" count="1" selected="0">
            <x v="1"/>
          </reference>
          <reference field="14" count="1">
            <x v="12"/>
          </reference>
        </references>
      </pivotArea>
    </format>
    <format dxfId="706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46"/>
          </reference>
          <reference field="13" count="1" selected="0">
            <x v="1"/>
          </reference>
          <reference field="14" count="1">
            <x v="2"/>
          </reference>
        </references>
      </pivotArea>
    </format>
    <format dxfId="705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47"/>
          </reference>
          <reference field="13" count="1" selected="0">
            <x v="1"/>
          </reference>
          <reference field="14" count="1">
            <x v="29"/>
          </reference>
        </references>
      </pivotArea>
    </format>
    <format dxfId="704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48"/>
          </reference>
          <reference field="13" count="1" selected="0">
            <x v="1"/>
          </reference>
          <reference field="14" count="1">
            <x v="30"/>
          </reference>
        </references>
      </pivotArea>
    </format>
    <format dxfId="703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49"/>
          </reference>
          <reference field="13" count="1" selected="0">
            <x v="2"/>
          </reference>
          <reference field="14" count="1">
            <x v="2"/>
          </reference>
        </references>
      </pivotArea>
    </format>
    <format dxfId="702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701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1"/>
          </reference>
        </references>
      </pivotArea>
    </format>
    <format dxfId="700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52"/>
          </reference>
          <reference field="13" count="1" selected="0">
            <x v="2"/>
          </reference>
          <reference field="14" count="1">
            <x v="16"/>
          </reference>
        </references>
      </pivotArea>
    </format>
    <format dxfId="699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54"/>
          </reference>
          <reference field="13" count="1" selected="0">
            <x v="1"/>
          </reference>
          <reference field="14" count="1">
            <x v="0"/>
          </reference>
        </references>
      </pivotArea>
    </format>
    <format dxfId="698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53"/>
          </reference>
          <reference field="13" count="1" selected="0">
            <x v="2"/>
          </reference>
          <reference field="14" count="1">
            <x v="0"/>
          </reference>
        </references>
      </pivotArea>
    </format>
    <format dxfId="697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696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"/>
          </reference>
          <reference field="13" count="1" selected="0">
            <x v="1"/>
          </reference>
          <reference field="14" count="1">
            <x v="2"/>
          </reference>
        </references>
      </pivotArea>
    </format>
    <format dxfId="695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1"/>
          </reference>
          <reference field="13" count="1" selected="0">
            <x v="1"/>
          </reference>
          <reference field="14" count="1">
            <x v="1"/>
          </reference>
        </references>
      </pivotArea>
    </format>
    <format dxfId="694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3"/>
          </reference>
          <reference field="13" count="1" selected="0">
            <x v="2"/>
          </reference>
          <reference field="14" count="1">
            <x v="3"/>
          </reference>
        </references>
      </pivotArea>
    </format>
    <format dxfId="69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5"/>
          </reference>
          <reference field="13" count="1" selected="0">
            <x v="1"/>
          </reference>
          <reference field="14" count="1">
            <x v="4"/>
          </reference>
        </references>
      </pivotArea>
    </format>
    <format dxfId="692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"/>
          </reference>
          <reference field="13" count="1" selected="0">
            <x v="1"/>
          </reference>
          <reference field="14" count="1">
            <x v="0"/>
          </reference>
        </references>
      </pivotArea>
    </format>
    <format dxfId="691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5"/>
          </reference>
        </references>
      </pivotArea>
    </format>
    <format dxfId="690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689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688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9"/>
          </reference>
          <reference field="13" count="1" selected="0">
            <x v="3"/>
          </reference>
          <reference field="14" count="1">
            <x v="8"/>
          </reference>
        </references>
      </pivotArea>
    </format>
    <format dxfId="687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0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686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1"/>
          </reference>
          <reference field="13" count="1" selected="0">
            <x v="2"/>
          </reference>
          <reference field="14" count="1">
            <x v="10"/>
          </reference>
        </references>
      </pivotArea>
    </format>
    <format dxfId="685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2"/>
          </reference>
          <reference field="13" count="1" selected="0">
            <x v="2"/>
          </reference>
          <reference field="14" count="1">
            <x v="11"/>
          </reference>
        </references>
      </pivotArea>
    </format>
    <format dxfId="684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13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683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4"/>
          </reference>
          <reference field="13" count="1" selected="0">
            <x v="1"/>
          </reference>
          <reference field="14" count="1">
            <x v="13"/>
          </reference>
        </references>
      </pivotArea>
    </format>
    <format dxfId="682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5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681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16"/>
          </reference>
          <reference field="13" count="1" selected="0">
            <x v="1"/>
          </reference>
          <reference field="14" count="1">
            <x v="14"/>
          </reference>
        </references>
      </pivotArea>
    </format>
    <format dxfId="680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7"/>
          </reference>
          <reference field="13" count="1" selected="0">
            <x v="2"/>
          </reference>
          <reference field="14" count="1">
            <x v="15"/>
          </reference>
        </references>
      </pivotArea>
    </format>
    <format dxfId="679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18"/>
          </reference>
          <reference field="13" count="1" selected="0">
            <x v="3"/>
          </reference>
          <reference field="14" count="1">
            <x v="16"/>
          </reference>
        </references>
      </pivotArea>
    </format>
    <format dxfId="678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19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677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20"/>
          </reference>
          <reference field="13" count="1" selected="0">
            <x v="2"/>
          </reference>
          <reference field="14" count="1">
            <x v="17"/>
          </reference>
        </references>
      </pivotArea>
    </format>
    <format dxfId="676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21"/>
          </reference>
          <reference field="13" count="1" selected="0">
            <x v="3"/>
          </reference>
          <reference field="14" count="1">
            <x v="5"/>
          </reference>
        </references>
      </pivotArea>
    </format>
    <format dxfId="675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22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674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23"/>
          </reference>
          <reference field="13" count="1" selected="0">
            <x v="2"/>
          </reference>
          <reference field="14" count="1">
            <x v="2"/>
          </reference>
        </references>
      </pivotArea>
    </format>
    <format dxfId="673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672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25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671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6"/>
          </reference>
          <reference field="13" count="1" selected="0">
            <x v="0"/>
          </reference>
          <reference field="14" count="1">
            <x v="20"/>
          </reference>
        </references>
      </pivotArea>
    </format>
    <format dxfId="670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27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669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668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29"/>
          </reference>
          <reference field="13" count="1" selected="0">
            <x v="1"/>
          </reference>
          <reference field="14" count="1">
            <x v="7"/>
          </reference>
        </references>
      </pivotArea>
    </format>
    <format dxfId="667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30"/>
          </reference>
          <reference field="13" count="1" selected="0">
            <x v="3"/>
          </reference>
          <reference field="14" count="1">
            <x v="11"/>
          </reference>
        </references>
      </pivotArea>
    </format>
    <format dxfId="666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665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664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3"/>
          </reference>
          <reference field="13" count="1" selected="0">
            <x v="1"/>
          </reference>
          <reference field="14" count="1">
            <x v="2"/>
          </reference>
        </references>
      </pivotArea>
    </format>
    <format dxfId="663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34"/>
          </reference>
          <reference field="13" count="1" selected="0">
            <x v="3"/>
          </reference>
          <reference field="14" count="1">
            <x v="24"/>
          </reference>
        </references>
      </pivotArea>
    </format>
    <format dxfId="662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661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6"/>
          </reference>
          <reference field="13" count="1" selected="0">
            <x v="1"/>
          </reference>
          <reference field="14" count="1">
            <x v="26"/>
          </reference>
        </references>
      </pivotArea>
    </format>
    <format dxfId="660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659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658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39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657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0"/>
          </reference>
        </references>
      </pivotArea>
    </format>
    <format dxfId="656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655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2"/>
          </reference>
          <reference field="13" count="1" selected="0">
            <x v="1"/>
          </reference>
          <reference field="14" count="1">
            <x v="27"/>
          </reference>
        </references>
      </pivotArea>
    </format>
    <format dxfId="654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43"/>
          </reference>
          <reference field="13" count="1" selected="0">
            <x v="3"/>
          </reference>
          <reference field="14" count="1">
            <x v="11"/>
          </reference>
        </references>
      </pivotArea>
    </format>
    <format dxfId="653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44"/>
          </reference>
          <reference field="13" count="1" selected="0">
            <x v="0"/>
          </reference>
          <reference field="14" count="1">
            <x v="28"/>
          </reference>
        </references>
      </pivotArea>
    </format>
    <format dxfId="652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45"/>
          </reference>
          <reference field="13" count="1" selected="0">
            <x v="1"/>
          </reference>
          <reference field="14" count="1">
            <x v="12"/>
          </reference>
        </references>
      </pivotArea>
    </format>
    <format dxfId="651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46"/>
          </reference>
          <reference field="13" count="1" selected="0">
            <x v="1"/>
          </reference>
          <reference field="14" count="1">
            <x v="2"/>
          </reference>
        </references>
      </pivotArea>
    </format>
    <format dxfId="650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47"/>
          </reference>
          <reference field="13" count="1" selected="0">
            <x v="1"/>
          </reference>
          <reference field="14" count="1">
            <x v="29"/>
          </reference>
        </references>
      </pivotArea>
    </format>
    <format dxfId="649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48"/>
          </reference>
          <reference field="13" count="1" selected="0">
            <x v="1"/>
          </reference>
          <reference field="14" count="1">
            <x v="30"/>
          </reference>
        </references>
      </pivotArea>
    </format>
    <format dxfId="648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49"/>
          </reference>
          <reference field="13" count="1" selected="0">
            <x v="2"/>
          </reference>
          <reference field="14" count="1">
            <x v="2"/>
          </reference>
        </references>
      </pivotArea>
    </format>
    <format dxfId="647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646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1"/>
          </reference>
        </references>
      </pivotArea>
    </format>
    <format dxfId="645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52"/>
          </reference>
          <reference field="13" count="1" selected="0">
            <x v="2"/>
          </reference>
          <reference field="14" count="1">
            <x v="16"/>
          </reference>
        </references>
      </pivotArea>
    </format>
    <format dxfId="644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54"/>
          </reference>
          <reference field="13" count="1" selected="0">
            <x v="1"/>
          </reference>
          <reference field="14" count="1">
            <x v="0"/>
          </reference>
        </references>
      </pivotArea>
    </format>
    <format dxfId="643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53"/>
          </reference>
          <reference field="13" count="1" selected="0">
            <x v="2"/>
          </reference>
          <reference field="14" count="1">
            <x v="0"/>
          </reference>
        </references>
      </pivotArea>
    </format>
    <format dxfId="642">
      <pivotArea type="origin" dataOnly="0" labelOnly="1" outline="0" fieldPosition="0"/>
    </format>
    <format dxfId="641">
      <pivotArea field="0" type="button" dataOnly="0" labelOnly="1" outline="0" axis="axisRow" fieldPosition="0"/>
    </format>
    <format dxfId="640">
      <pivotArea field="12" type="button" dataOnly="0" labelOnly="1" outline="0" axis="axisRow" fieldPosition="1"/>
    </format>
    <format dxfId="639">
      <pivotArea field="13" type="button" dataOnly="0" labelOnly="1" outline="0" axis="axisRow" fieldPosition="2"/>
    </format>
    <format dxfId="638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37">
      <pivotArea dataOnly="0" labelOnly="1" outline="0" fieldPosition="0">
        <references count="1">
          <reference field="0" count="1">
            <x v="50"/>
          </reference>
        </references>
      </pivotArea>
    </format>
    <format dxfId="636">
      <pivotArea dataOnly="0" labelOnly="1" outline="0" fieldPosition="0">
        <references count="2">
          <reference field="0" count="1" selected="0">
            <x v="0"/>
          </reference>
          <reference field="12" count="1">
            <x v="0"/>
          </reference>
        </references>
      </pivotArea>
    </format>
    <format dxfId="635">
      <pivotArea dataOnly="0" labelOnly="1" outline="0" fieldPosition="0">
        <references count="2">
          <reference field="0" count="1" selected="0">
            <x v="1"/>
          </reference>
          <reference field="12" count="2">
            <x v="1"/>
            <x v="2"/>
          </reference>
        </references>
      </pivotArea>
    </format>
    <format dxfId="634">
      <pivotArea dataOnly="0" labelOnly="1" outline="0" fieldPosition="0">
        <references count="2">
          <reference field="0" count="1" selected="0">
            <x v="2"/>
          </reference>
          <reference field="12" count="1">
            <x v="3"/>
          </reference>
        </references>
      </pivotArea>
    </format>
    <format dxfId="633">
      <pivotArea dataOnly="0" labelOnly="1" outline="0" fieldPosition="0">
        <references count="2">
          <reference field="0" count="1" selected="0">
            <x v="3"/>
          </reference>
          <reference field="12" count="2">
            <x v="4"/>
            <x v="5"/>
          </reference>
        </references>
      </pivotArea>
    </format>
    <format dxfId="632">
      <pivotArea dataOnly="0" labelOnly="1" outline="0" fieldPosition="0">
        <references count="2">
          <reference field="0" count="1" selected="0">
            <x v="4"/>
          </reference>
          <reference field="12" count="1">
            <x v="6"/>
          </reference>
        </references>
      </pivotArea>
    </format>
    <format dxfId="631">
      <pivotArea dataOnly="0" labelOnly="1" outline="0" fieldPosition="0">
        <references count="2">
          <reference field="0" count="1" selected="0">
            <x v="5"/>
          </reference>
          <reference field="12" count="1">
            <x v="7"/>
          </reference>
        </references>
      </pivotArea>
    </format>
    <format dxfId="630">
      <pivotArea dataOnly="0" labelOnly="1" outline="0" fieldPosition="0">
        <references count="2">
          <reference field="0" count="1" selected="0">
            <x v="6"/>
          </reference>
          <reference field="12" count="1">
            <x v="8"/>
          </reference>
        </references>
      </pivotArea>
    </format>
    <format dxfId="629">
      <pivotArea dataOnly="0" labelOnly="1" outline="0" fieldPosition="0">
        <references count="2">
          <reference field="0" count="1" selected="0">
            <x v="7"/>
          </reference>
          <reference field="12" count="1">
            <x v="9"/>
          </reference>
        </references>
      </pivotArea>
    </format>
    <format dxfId="628">
      <pivotArea dataOnly="0" labelOnly="1" outline="0" fieldPosition="0">
        <references count="2">
          <reference field="0" count="1" selected="0">
            <x v="8"/>
          </reference>
          <reference field="12" count="1">
            <x v="10"/>
          </reference>
        </references>
      </pivotArea>
    </format>
    <format dxfId="627">
      <pivotArea dataOnly="0" labelOnly="1" outline="0" fieldPosition="0">
        <references count="2">
          <reference field="0" count="1" selected="0">
            <x v="9"/>
          </reference>
          <reference field="12" count="1">
            <x v="11"/>
          </reference>
        </references>
      </pivotArea>
    </format>
    <format dxfId="626">
      <pivotArea dataOnly="0" labelOnly="1" outline="0" fieldPosition="0">
        <references count="2">
          <reference field="0" count="1" selected="0">
            <x v="10"/>
          </reference>
          <reference field="12" count="1">
            <x v="12"/>
          </reference>
        </references>
      </pivotArea>
    </format>
    <format dxfId="625">
      <pivotArea dataOnly="0" labelOnly="1" outline="0" fieldPosition="0">
        <references count="2">
          <reference field="0" count="1" selected="0">
            <x v="11"/>
          </reference>
          <reference field="12" count="1">
            <x v="13"/>
          </reference>
        </references>
      </pivotArea>
    </format>
    <format dxfId="624">
      <pivotArea dataOnly="0" labelOnly="1" outline="0" fieldPosition="0">
        <references count="2">
          <reference field="0" count="1" selected="0">
            <x v="12"/>
          </reference>
          <reference field="12" count="1">
            <x v="14"/>
          </reference>
        </references>
      </pivotArea>
    </format>
    <format dxfId="623">
      <pivotArea dataOnly="0" labelOnly="1" outline="0" fieldPosition="0">
        <references count="2">
          <reference field="0" count="1" selected="0">
            <x v="13"/>
          </reference>
          <reference field="12" count="1">
            <x v="15"/>
          </reference>
        </references>
      </pivotArea>
    </format>
    <format dxfId="622">
      <pivotArea dataOnly="0" labelOnly="1" outline="0" fieldPosition="0">
        <references count="2">
          <reference field="0" count="1" selected="0">
            <x v="14"/>
          </reference>
          <reference field="12" count="1">
            <x v="16"/>
          </reference>
        </references>
      </pivotArea>
    </format>
    <format dxfId="621">
      <pivotArea dataOnly="0" labelOnly="1" outline="0" fieldPosition="0">
        <references count="2">
          <reference field="0" count="1" selected="0">
            <x v="15"/>
          </reference>
          <reference field="12" count="1">
            <x v="17"/>
          </reference>
        </references>
      </pivotArea>
    </format>
    <format dxfId="620">
      <pivotArea dataOnly="0" labelOnly="1" outline="0" fieldPosition="0">
        <references count="2">
          <reference field="0" count="1" selected="0">
            <x v="16"/>
          </reference>
          <reference field="12" count="1">
            <x v="18"/>
          </reference>
        </references>
      </pivotArea>
    </format>
    <format dxfId="619">
      <pivotArea dataOnly="0" labelOnly="1" outline="0" fieldPosition="0">
        <references count="2">
          <reference field="0" count="1" selected="0">
            <x v="17"/>
          </reference>
          <reference field="12" count="1">
            <x v="19"/>
          </reference>
        </references>
      </pivotArea>
    </format>
    <format dxfId="618">
      <pivotArea dataOnly="0" labelOnly="1" outline="0" fieldPosition="0">
        <references count="2">
          <reference field="0" count="1" selected="0">
            <x v="18"/>
          </reference>
          <reference field="12" count="1">
            <x v="20"/>
          </reference>
        </references>
      </pivotArea>
    </format>
    <format dxfId="617">
      <pivotArea dataOnly="0" labelOnly="1" outline="0" fieldPosition="0">
        <references count="2">
          <reference field="0" count="1" selected="0">
            <x v="19"/>
          </reference>
          <reference field="12" count="1">
            <x v="21"/>
          </reference>
        </references>
      </pivotArea>
    </format>
    <format dxfId="616">
      <pivotArea dataOnly="0" labelOnly="1" outline="0" fieldPosition="0">
        <references count="2">
          <reference field="0" count="1" selected="0">
            <x v="20"/>
          </reference>
          <reference field="12" count="1">
            <x v="22"/>
          </reference>
        </references>
      </pivotArea>
    </format>
    <format dxfId="615">
      <pivotArea dataOnly="0" labelOnly="1" outline="0" fieldPosition="0">
        <references count="2">
          <reference field="0" count="1" selected="0">
            <x v="21"/>
          </reference>
          <reference field="12" count="1">
            <x v="23"/>
          </reference>
        </references>
      </pivotArea>
    </format>
    <format dxfId="614">
      <pivotArea dataOnly="0" labelOnly="1" outline="0" fieldPosition="0">
        <references count="2">
          <reference field="0" count="1" selected="0">
            <x v="22"/>
          </reference>
          <reference field="12" count="1">
            <x v="24"/>
          </reference>
        </references>
      </pivotArea>
    </format>
    <format dxfId="613">
      <pivotArea dataOnly="0" labelOnly="1" outline="0" fieldPosition="0">
        <references count="2">
          <reference field="0" count="1" selected="0">
            <x v="23"/>
          </reference>
          <reference field="12" count="1">
            <x v="25"/>
          </reference>
        </references>
      </pivotArea>
    </format>
    <format dxfId="612">
      <pivotArea dataOnly="0" labelOnly="1" outline="0" fieldPosition="0">
        <references count="2">
          <reference field="0" count="1" selected="0">
            <x v="24"/>
          </reference>
          <reference field="12" count="1">
            <x v="26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25"/>
          </reference>
          <reference field="12" count="1">
            <x v="27"/>
          </reference>
        </references>
      </pivotArea>
    </format>
    <format dxfId="610">
      <pivotArea dataOnly="0" labelOnly="1" outline="0" fieldPosition="0">
        <references count="2">
          <reference field="0" count="1" selected="0">
            <x v="26"/>
          </reference>
          <reference field="12" count="1">
            <x v="28"/>
          </reference>
        </references>
      </pivotArea>
    </format>
    <format dxfId="609">
      <pivotArea dataOnly="0" labelOnly="1" outline="0" fieldPosition="0">
        <references count="2">
          <reference field="0" count="1" selected="0">
            <x v="27"/>
          </reference>
          <reference field="12" count="1">
            <x v="29"/>
          </reference>
        </references>
      </pivotArea>
    </format>
    <format dxfId="608">
      <pivotArea dataOnly="0" labelOnly="1" outline="0" fieldPosition="0">
        <references count="2">
          <reference field="0" count="1" selected="0">
            <x v="28"/>
          </reference>
          <reference field="12" count="1">
            <x v="30"/>
          </reference>
        </references>
      </pivotArea>
    </format>
    <format dxfId="607">
      <pivotArea dataOnly="0" labelOnly="1" outline="0" fieldPosition="0">
        <references count="2">
          <reference field="0" count="1" selected="0">
            <x v="29"/>
          </reference>
          <reference field="12" count="1">
            <x v="31"/>
          </reference>
        </references>
      </pivotArea>
    </format>
    <format dxfId="606">
      <pivotArea dataOnly="0" labelOnly="1" outline="0" fieldPosition="0">
        <references count="2">
          <reference field="0" count="1" selected="0">
            <x v="30"/>
          </reference>
          <reference field="12" count="1">
            <x v="32"/>
          </reference>
        </references>
      </pivotArea>
    </format>
    <format dxfId="605">
      <pivotArea dataOnly="0" labelOnly="1" outline="0" fieldPosition="0">
        <references count="2">
          <reference field="0" count="1" selected="0">
            <x v="31"/>
          </reference>
          <reference field="12" count="1">
            <x v="33"/>
          </reference>
        </references>
      </pivotArea>
    </format>
    <format dxfId="604">
      <pivotArea dataOnly="0" labelOnly="1" outline="0" fieldPosition="0">
        <references count="2">
          <reference field="0" count="1" selected="0">
            <x v="32"/>
          </reference>
          <reference field="12" count="1">
            <x v="34"/>
          </reference>
        </references>
      </pivotArea>
    </format>
    <format dxfId="603">
      <pivotArea dataOnly="0" labelOnly="1" outline="0" fieldPosition="0">
        <references count="2">
          <reference field="0" count="1" selected="0">
            <x v="33"/>
          </reference>
          <reference field="12" count="1">
            <x v="35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34"/>
          </reference>
          <reference field="12" count="1">
            <x v="36"/>
          </reference>
        </references>
      </pivotArea>
    </format>
    <format dxfId="601">
      <pivotArea dataOnly="0" labelOnly="1" outline="0" fieldPosition="0">
        <references count="2">
          <reference field="0" count="1" selected="0">
            <x v="35"/>
          </reference>
          <reference field="12" count="1">
            <x v="37"/>
          </reference>
        </references>
      </pivotArea>
    </format>
    <format dxfId="600">
      <pivotArea dataOnly="0" labelOnly="1" outline="0" fieldPosition="0">
        <references count="2">
          <reference field="0" count="1" selected="0">
            <x v="36"/>
          </reference>
          <reference field="12" count="1">
            <x v="38"/>
          </reference>
        </references>
      </pivotArea>
    </format>
    <format dxfId="599">
      <pivotArea dataOnly="0" labelOnly="1" outline="0" fieldPosition="0">
        <references count="2">
          <reference field="0" count="1" selected="0">
            <x v="37"/>
          </reference>
          <reference field="12" count="1">
            <x v="39"/>
          </reference>
        </references>
      </pivotArea>
    </format>
    <format dxfId="598">
      <pivotArea dataOnly="0" labelOnly="1" outline="0" fieldPosition="0">
        <references count="2">
          <reference field="0" count="1" selected="0">
            <x v="38"/>
          </reference>
          <reference field="12" count="1">
            <x v="40"/>
          </reference>
        </references>
      </pivotArea>
    </format>
    <format dxfId="597">
      <pivotArea dataOnly="0" labelOnly="1" outline="0" fieldPosition="0">
        <references count="2">
          <reference field="0" count="1" selected="0">
            <x v="39"/>
          </reference>
          <reference field="12" count="1">
            <x v="41"/>
          </reference>
        </references>
      </pivotArea>
    </format>
    <format dxfId="596">
      <pivotArea dataOnly="0" labelOnly="1" outline="0" fieldPosition="0">
        <references count="2">
          <reference field="0" count="1" selected="0">
            <x v="40"/>
          </reference>
          <reference field="12" count="1">
            <x v="42"/>
          </reference>
        </references>
      </pivotArea>
    </format>
    <format dxfId="595">
      <pivotArea dataOnly="0" labelOnly="1" outline="0" fieldPosition="0">
        <references count="2">
          <reference field="0" count="1" selected="0">
            <x v="41"/>
          </reference>
          <reference field="12" count="1">
            <x v="43"/>
          </reference>
        </references>
      </pivotArea>
    </format>
    <format dxfId="594">
      <pivotArea dataOnly="0" labelOnly="1" outline="0" fieldPosition="0">
        <references count="2">
          <reference field="0" count="1" selected="0">
            <x v="42"/>
          </reference>
          <reference field="12" count="1">
            <x v="44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43"/>
          </reference>
          <reference field="12" count="2">
            <x v="45"/>
            <x v="46"/>
          </reference>
        </references>
      </pivotArea>
    </format>
    <format dxfId="592">
      <pivotArea dataOnly="0" labelOnly="1" outline="0" fieldPosition="0">
        <references count="2">
          <reference field="0" count="1" selected="0">
            <x v="44"/>
          </reference>
          <reference field="12" count="1">
            <x v="47"/>
          </reference>
        </references>
      </pivotArea>
    </format>
    <format dxfId="591">
      <pivotArea dataOnly="0" labelOnly="1" outline="0" fieldPosition="0">
        <references count="2">
          <reference field="0" count="1" selected="0">
            <x v="45"/>
          </reference>
          <reference field="12" count="1">
            <x v="48"/>
          </reference>
        </references>
      </pivotArea>
    </format>
    <format dxfId="590">
      <pivotArea dataOnly="0" labelOnly="1" outline="0" fieldPosition="0">
        <references count="2">
          <reference field="0" count="1" selected="0">
            <x v="46"/>
          </reference>
          <reference field="12" count="1">
            <x v="49"/>
          </reference>
        </references>
      </pivotArea>
    </format>
    <format dxfId="589">
      <pivotArea dataOnly="0" labelOnly="1" outline="0" fieldPosition="0">
        <references count="2">
          <reference field="0" count="1" selected="0">
            <x v="47"/>
          </reference>
          <reference field="12" count="1">
            <x v="50"/>
          </reference>
        </references>
      </pivotArea>
    </format>
    <format dxfId="588">
      <pivotArea dataOnly="0" labelOnly="1" outline="0" fieldPosition="0">
        <references count="2">
          <reference field="0" count="1" selected="0">
            <x v="48"/>
          </reference>
          <reference field="12" count="1">
            <x v="51"/>
          </reference>
        </references>
      </pivotArea>
    </format>
    <format dxfId="587">
      <pivotArea dataOnly="0" labelOnly="1" outline="0" fieldPosition="0">
        <references count="2">
          <reference field="0" count="1" selected="0">
            <x v="49"/>
          </reference>
          <reference field="12" count="1">
            <x v="52"/>
          </reference>
        </references>
      </pivotArea>
    </format>
    <format dxfId="586">
      <pivotArea dataOnly="0" labelOnly="1" outline="0" fieldPosition="0">
        <references count="2">
          <reference field="0" count="1" selected="0">
            <x v="50"/>
          </reference>
          <reference field="12" count="2">
            <x v="53"/>
            <x v="54"/>
          </reference>
        </references>
      </pivotArea>
    </format>
    <format dxfId="585">
      <pivotArea dataOnly="0" labelOnly="1" outline="0" fieldPosition="0">
        <references count="3">
          <reference field="0" count="1" selected="0">
            <x v="0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584">
      <pivotArea dataOnly="0" labelOnly="1" outline="0" fieldPosition="0">
        <references count="3">
          <reference field="0" count="1" selected="0">
            <x v="1"/>
          </reference>
          <reference field="12" count="1" selected="0">
            <x v="2"/>
          </reference>
          <reference field="13" count="1">
            <x v="1"/>
          </reference>
        </references>
      </pivotArea>
    </format>
    <format dxfId="583">
      <pivotArea dataOnly="0" labelOnly="1" outline="0" fieldPosition="0">
        <references count="3">
          <reference field="0" count="1" selected="0">
            <x v="2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582">
      <pivotArea dataOnly="0" labelOnly="1" outline="0" fieldPosition="0">
        <references count="3">
          <reference field="0" count="1" selected="0">
            <x v="3"/>
          </reference>
          <reference field="12" count="1" selected="0">
            <x v="5"/>
          </reference>
          <reference field="13" count="1">
            <x v="1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5"/>
          </reference>
          <reference field="12" count="1" selected="0">
            <x v="7"/>
          </reference>
          <reference field="13" count="1">
            <x v="2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6"/>
          </reference>
          <reference field="12" count="1" selected="0">
            <x v="8"/>
          </reference>
          <reference field="13" count="1">
            <x v="0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7"/>
          </reference>
          <reference field="12" count="1" selected="0">
            <x v="9"/>
          </reference>
          <reference field="13" count="1">
            <x v="3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8"/>
          </reference>
          <reference field="12" count="1" selected="0">
            <x v="10"/>
          </reference>
          <reference field="13" count="1">
            <x v="1"/>
          </reference>
        </references>
      </pivotArea>
    </format>
    <format dxfId="577">
      <pivotArea dataOnly="0" labelOnly="1" outline="0" fieldPosition="0">
        <references count="3">
          <reference field="0" count="1" selected="0">
            <x v="9"/>
          </reference>
          <reference field="12" count="1" selected="0">
            <x v="11"/>
          </reference>
          <reference field="13" count="1">
            <x v="2"/>
          </reference>
        </references>
      </pivotArea>
    </format>
    <format dxfId="576">
      <pivotArea dataOnly="0" labelOnly="1" outline="0" fieldPosition="0">
        <references count="3">
          <reference field="0" count="1" selected="0">
            <x v="12"/>
          </reference>
          <reference field="12" count="1" selected="0">
            <x v="14"/>
          </reference>
          <reference field="13" count="1">
            <x v="1"/>
          </reference>
        </references>
      </pivotArea>
    </format>
    <format dxfId="575">
      <pivotArea dataOnly="0" labelOnly="1" outline="0" fieldPosition="0">
        <references count="3">
          <reference field="0" count="1" selected="0">
            <x v="15"/>
          </reference>
          <reference field="12" count="1" selected="0">
            <x v="17"/>
          </reference>
          <reference field="13" count="1">
            <x v="2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16"/>
          </reference>
          <reference field="12" count="1" selected="0">
            <x v="18"/>
          </reference>
          <reference field="13" count="1">
            <x v="3"/>
          </reference>
        </references>
      </pivotArea>
    </format>
    <format dxfId="573">
      <pivotArea dataOnly="0" labelOnly="1" outline="0" fieldPosition="0">
        <references count="3">
          <reference field="0" count="1" selected="0">
            <x v="17"/>
          </reference>
          <reference field="12" count="1" selected="0">
            <x v="19"/>
          </reference>
          <reference field="13" count="1">
            <x v="2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19"/>
          </reference>
          <reference field="12" count="1" selected="0">
            <x v="21"/>
          </reference>
          <reference field="13" count="1">
            <x v="3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20"/>
          </reference>
          <reference field="12" count="1" selected="0">
            <x v="22"/>
          </reference>
          <reference field="13" count="1">
            <x v="2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22"/>
          </reference>
          <reference field="12" count="1" selected="0">
            <x v="24"/>
          </reference>
          <reference field="13" count="1">
            <x v="1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23"/>
          </reference>
          <reference field="12" count="1" selected="0">
            <x v="25"/>
          </reference>
          <reference field="13" count="1">
            <x v="2"/>
          </reference>
        </references>
      </pivotArea>
    </format>
    <format dxfId="568">
      <pivotArea dataOnly="0" labelOnly="1" outline="0" fieldPosition="0">
        <references count="3">
          <reference field="0" count="1" selected="0">
            <x v="24"/>
          </reference>
          <reference field="12" count="1" selected="0">
            <x v="26"/>
          </reference>
          <reference field="13" count="1">
            <x v="0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25"/>
          </reference>
          <reference field="12" count="1" selected="0">
            <x v="27"/>
          </reference>
          <reference field="13" count="1">
            <x v="2"/>
          </reference>
        </references>
      </pivotArea>
    </format>
    <format dxfId="566">
      <pivotArea dataOnly="0" labelOnly="1" outline="0" fieldPosition="0">
        <references count="3">
          <reference field="0" count="1" selected="0">
            <x v="27"/>
          </reference>
          <reference field="12" count="1" selected="0">
            <x v="29"/>
          </reference>
          <reference field="13" count="1">
            <x v="1"/>
          </reference>
        </references>
      </pivotArea>
    </format>
    <format dxfId="565">
      <pivotArea dataOnly="0" labelOnly="1" outline="0" fieldPosition="0">
        <references count="3">
          <reference field="0" count="1" selected="0">
            <x v="28"/>
          </reference>
          <reference field="12" count="1" selected="0">
            <x v="30"/>
          </reference>
          <reference field="13" count="1">
            <x v="3"/>
          </reference>
        </references>
      </pivotArea>
    </format>
    <format dxfId="564">
      <pivotArea dataOnly="0" labelOnly="1" outline="0" fieldPosition="0">
        <references count="3">
          <reference field="0" count="1" selected="0">
            <x v="29"/>
          </reference>
          <reference field="12" count="1" selected="0">
            <x v="31"/>
          </reference>
          <reference field="13" count="1">
            <x v="2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31"/>
          </reference>
          <reference field="12" count="1" selected="0">
            <x v="33"/>
          </reference>
          <reference field="13" count="1">
            <x v="1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32"/>
          </reference>
          <reference field="12" count="1" selected="0">
            <x v="34"/>
          </reference>
          <reference field="13" count="1">
            <x v="3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33"/>
          </reference>
          <reference field="12" count="1" selected="0">
            <x v="35"/>
          </reference>
          <reference field="13" count="1">
            <x v="2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34"/>
          </reference>
          <reference field="12" count="1" selected="0">
            <x v="36"/>
          </reference>
          <reference field="13" count="1">
            <x v="1"/>
          </reference>
        </references>
      </pivotArea>
    </format>
    <format dxfId="559">
      <pivotArea dataOnly="0" labelOnly="1" outline="0" fieldPosition="0">
        <references count="3">
          <reference field="0" count="1" selected="0">
            <x v="35"/>
          </reference>
          <reference field="12" count="1" selected="0">
            <x v="37"/>
          </reference>
          <reference field="13" count="1">
            <x v="2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37"/>
          </reference>
          <reference field="12" count="1" selected="0">
            <x v="39"/>
          </reference>
          <reference field="13" count="1">
            <x v="0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38"/>
          </reference>
          <reference field="12" count="1" selected="0">
            <x v="40"/>
          </reference>
          <reference field="13" count="1">
            <x v="2"/>
          </reference>
        </references>
      </pivotArea>
    </format>
    <format dxfId="556">
      <pivotArea dataOnly="0" labelOnly="1" outline="0" fieldPosition="0">
        <references count="3">
          <reference field="0" count="1" selected="0">
            <x v="40"/>
          </reference>
          <reference field="12" count="1" selected="0">
            <x v="42"/>
          </reference>
          <reference field="13" count="1">
            <x v="1"/>
          </reference>
        </references>
      </pivotArea>
    </format>
    <format dxfId="555">
      <pivotArea dataOnly="0" labelOnly="1" outline="0" fieldPosition="0">
        <references count="3">
          <reference field="0" count="1" selected="0">
            <x v="41"/>
          </reference>
          <reference field="12" count="1" selected="0">
            <x v="43"/>
          </reference>
          <reference field="13" count="1">
            <x v="3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42"/>
          </reference>
          <reference field="12" count="1" selected="0">
            <x v="44"/>
          </reference>
          <reference field="13" count="1">
            <x v="0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43"/>
          </reference>
          <reference field="12" count="1" selected="0">
            <x v="45"/>
          </reference>
          <reference field="13" count="1">
            <x v="1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46"/>
          </reference>
          <reference field="12" count="1" selected="0">
            <x v="49"/>
          </reference>
          <reference field="13" count="1">
            <x v="2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47"/>
          </reference>
          <reference field="12" count="1" selected="0">
            <x v="50"/>
          </reference>
          <reference field="13" count="1">
            <x v="3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49"/>
          </reference>
          <reference field="12" count="1" selected="0">
            <x v="52"/>
          </reference>
          <reference field="13" count="1">
            <x v="2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50"/>
          </reference>
          <reference field="12" count="1" selected="0">
            <x v="54"/>
          </reference>
          <reference field="13" count="1">
            <x v="1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50"/>
          </reference>
          <reference field="12" count="1" selected="0">
            <x v="53"/>
          </reference>
          <reference field="13" count="1">
            <x v="2"/>
          </reference>
        </references>
      </pivotArea>
    </format>
  </formats>
  <conditionalFormats count="3">
    <conditionalFormat priority="8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9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13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Hierarchies count="5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 caption="Organiztion"/>
    <pivotHierarchy dragToRow="0" dragToCol="0" dragToPage="0" dragToData="1"/>
    <pivotHierarchy dragToRow="0" dragToCol="0" dragToPage="0" dragToData="1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 caption="People Served"/>
    <pivotHierarchy dragToRow="0" dragToCol="0" dragToPage="0" dragToData="1"/>
    <pivotHierarchy dragToRow="0" dragToCol="0" dragToPage="0" dragToData="1"/>
    <pivotHierarchy dragToRow="0" dragToCol="0" dragToPage="0" dragToData="1" caption="Project"/>
    <pivotHierarchy dragToRow="0" dragToCol="0" dragToPage="0" dragToData="1"/>
    <pivotHierarchy dragToRow="0" dragToCol="0" dragToPage="0" dragToData="1"/>
    <pivotHierarchy dragToRow="0" dragToCol="0" dragToPage="0" dragToData="1" caption="Results"/>
    <pivotHierarchy dragToRow="0" dragToCol="0" dragToPage="0" dragToData="1"/>
    <pivotHierarchy dragToRow="0" dragToCol="0" dragToPage="0" dragToData="1"/>
    <pivotHierarchy dragToRow="0" dragToCol="0" dragToPage="0" dragToData="1" caption="Evaluation"/>
    <pivotHierarchy dragToRow="0" dragToCol="0" dragToPage="0" dragToData="1"/>
    <pivotHierarchy dragToRow="0" dragToCol="0" dragToPage="0" dragToData="1"/>
    <pivotHierarchy dragToRow="0" dragToCol="0" dragToPage="0" dragToData="1" caption="Equity"/>
    <pivotHierarchy dragToRow="0" dragToCol="0" dragToPage="0" dragToData="1"/>
    <pivotHierarchy dragToRow="0" dragToCol="0" dragToPage="0" dragToData="1"/>
    <pivotHierarchy dragToRow="0" dragToCol="0" dragToPage="0" dragToData="1" caption="Collaboration"/>
    <pivotHierarchy dragToRow="0" dragToCol="0" dragToPage="0" dragToData="1"/>
    <pivotHierarchy dragToRow="0" dragToCol="0" dragToPage="0" dragToData="1"/>
    <pivotHierarchy dragToRow="0" dragToCol="0" dragToPage="0" dragToData="1" caption="Budget"/>
    <pivotHierarchy dragToRow="0" dragToCol="0" dragToPage="0" dragToData="1"/>
    <pivotHierarchy dragToRow="0" dragToCol="0" dragToPage="0" dragToData="1"/>
    <pivotHierarchy dragToRow="0" dragToCol="0" dragToPage="0" dragToData="1" caption="Sustainability"/>
    <pivotHierarchy dragToRow="0" dragToCol="0" dragToPage="0" dragToData="1"/>
    <pivotHierarchy dragToRow="0" dragToCol="0" dragToPage="0" dragToData="1"/>
    <pivotHierarchy dragToRow="0" dragToCol="0" dragToPage="0" dragToData="1" caption="Total Score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6" showRowHeaders="1" showColHeaders="1" showRowStripes="0" showColStripes="0" showLastColumn="1"/>
  <rowHierarchiesUsage count="4">
    <rowHierarchyUsage hierarchyUsage="6"/>
    <rowHierarchyUsage hierarchyUsage="7"/>
    <rowHierarchyUsage hierarchyUsage="8"/>
    <rowHierarchyUsage hierarchyUsage="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1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tag="d2f37178-e160-4c8b-b30e-bf5a355e2b40" updatedVersion="6" minRefreshableVersion="3" subtotalHiddenItems="1" rowGrandTotals="0" colGrandTotals="0" itemPrintTitles="1" createdVersion="6" indent="0" compact="0" compactData="0" gridDropZones="1" multipleFieldFilters="0">
  <location ref="B67:P123" firstHeaderRow="1" firstDataRow="2" firstDataCol="4"/>
  <pivotFields count="15">
    <pivotField axis="axisRow" compact="0" allDrilled="1" outline="0" showAll="0" sortType="ascending" defaultSubtotal="0" defaultAttributeDrillState="1">
      <items count="51">
        <item x="23"/>
        <item x="39"/>
        <item x="2"/>
        <item x="29"/>
        <item x="31"/>
        <item x="17"/>
        <item x="25"/>
        <item x="45"/>
        <item x="38"/>
        <item x="14"/>
        <item x="3"/>
        <item x="4"/>
        <item x="41"/>
        <item x="32"/>
        <item x="42"/>
        <item x="18"/>
        <item x="49"/>
        <item x="8"/>
        <item x="19"/>
        <item x="43"/>
        <item x="11"/>
        <item x="7"/>
        <item x="34"/>
        <item x="0"/>
        <item x="24"/>
        <item x="9"/>
        <item x="5"/>
        <item x="36"/>
        <item x="46"/>
        <item x="6"/>
        <item x="13"/>
        <item x="30"/>
        <item x="44"/>
        <item x="22"/>
        <item x="37"/>
        <item x="21"/>
        <item x="15"/>
        <item x="26"/>
        <item x="16"/>
        <item x="20"/>
        <item x="40"/>
        <item x="47"/>
        <item x="27"/>
        <item x="35"/>
        <item x="33"/>
        <item x="28"/>
        <item x="1"/>
        <item x="50"/>
        <item x="48"/>
        <item x="12"/>
        <item x="10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descending" defaultSubtotal="0" defaultAttributeDrillState="1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allDrilled="1" outline="0" showAll="0" dataSourceSort="1" defaultSubtotal="0" defaultAttributeDrillState="1">
      <items count="4">
        <item x="0"/>
        <item x="1"/>
        <item x="2"/>
        <item x="3"/>
      </items>
    </pivotField>
    <pivotField name="FY21 Funding Request" axis="axisRow" compact="0" allDrilled="1" outline="0" showAll="0" dataSourceSort="1" defaultSubtotal="0" defaultAttributeDrillState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</pivotFields>
  <rowFields count="4">
    <field x="13"/>
    <field x="12"/>
    <field x="0"/>
    <field x="14"/>
  </rowFields>
  <rowItems count="55">
    <i>
      <x/>
      <x v="16"/>
      <x v="38"/>
      <x v="8"/>
    </i>
    <i r="1">
      <x v="7"/>
      <x v="21"/>
      <x v="1"/>
    </i>
    <i r="1">
      <x v="19"/>
      <x v="18"/>
      <x v="15"/>
    </i>
    <i r="1">
      <x v="8"/>
      <x v="17"/>
      <x v="4"/>
    </i>
    <i r="1">
      <x v="18"/>
      <x v="15"/>
      <x v="14"/>
    </i>
    <i r="1">
      <x v="11"/>
      <x v="20"/>
      <x v="9"/>
    </i>
    <i r="1">
      <x v="17"/>
      <x v="5"/>
      <x v="13"/>
    </i>
    <i r="1">
      <x v="6"/>
      <x v="29"/>
      <x v="6"/>
    </i>
    <i r="1">
      <x v="10"/>
      <x v="50"/>
      <x v="8"/>
    </i>
    <i r="1">
      <x v="15"/>
      <x v="36"/>
      <x v="9"/>
    </i>
    <i r="1">
      <x v="1"/>
      <x v="46"/>
      <x v="1"/>
    </i>
    <i r="1">
      <x v="14"/>
      <x v="9"/>
      <x v="12"/>
    </i>
    <i r="1">
      <x v="3"/>
      <x v="10"/>
      <x v="3"/>
    </i>
    <i r="1">
      <x v="20"/>
      <x v="39"/>
      <x v="7"/>
    </i>
    <i r="1">
      <x v="2"/>
      <x v="2"/>
      <x v="2"/>
    </i>
    <i r="1">
      <x/>
      <x v="23"/>
      <x/>
    </i>
    <i r="1">
      <x v="4"/>
      <x v="11"/>
      <x v="4"/>
    </i>
    <i r="1">
      <x v="5"/>
      <x v="26"/>
      <x v="5"/>
    </i>
    <i r="1">
      <x v="12"/>
      <x v="49"/>
      <x v="10"/>
    </i>
    <i r="1">
      <x v="13"/>
      <x v="30"/>
      <x v="11"/>
    </i>
    <i r="1">
      <x v="21"/>
      <x v="35"/>
      <x v="6"/>
    </i>
    <i r="1">
      <x v="22"/>
      <x v="33"/>
      <x v="16"/>
    </i>
    <i r="1">
      <x v="9"/>
      <x v="25"/>
      <x v="7"/>
    </i>
    <i>
      <x v="1"/>
      <x v="27"/>
      <x v="42"/>
      <x v="18"/>
    </i>
    <i r="1">
      <x v="25"/>
      <x v="6"/>
      <x v="9"/>
    </i>
    <i r="1">
      <x v="23"/>
      <x/>
      <x v="8"/>
    </i>
    <i r="1">
      <x v="24"/>
      <x v="24"/>
      <x v="17"/>
    </i>
    <i r="1">
      <x v="26"/>
      <x v="37"/>
      <x v="10"/>
    </i>
    <i>
      <x v="2"/>
      <x v="36"/>
      <x v="27"/>
      <x v="9"/>
    </i>
    <i r="1">
      <x v="44"/>
      <x v="3"/>
      <x v="27"/>
    </i>
    <i r="1">
      <x v="38"/>
      <x v="34"/>
      <x v="23"/>
    </i>
    <i r="1">
      <x v="35"/>
      <x v="43"/>
      <x v="4"/>
    </i>
    <i r="1">
      <x v="42"/>
      <x v="1"/>
      <x v="1"/>
    </i>
    <i r="1">
      <x v="29"/>
      <x v="3"/>
      <x v="8"/>
    </i>
    <i r="1">
      <x v="43"/>
      <x v="12"/>
      <x v="26"/>
    </i>
    <i r="1">
      <x v="46"/>
      <x v="50"/>
      <x v="8"/>
    </i>
    <i r="1">
      <x v="30"/>
      <x v="31"/>
      <x v="1"/>
    </i>
    <i r="1">
      <x v="37"/>
      <x v="43"/>
      <x v="1"/>
    </i>
    <i r="1">
      <x v="45"/>
      <x v="14"/>
      <x v="28"/>
    </i>
    <i r="1">
      <x v="41"/>
      <x v="40"/>
      <x v="25"/>
    </i>
    <i r="1">
      <x v="39"/>
      <x v="8"/>
      <x v="24"/>
    </i>
    <i r="1">
      <x v="33"/>
      <x v="44"/>
      <x v="21"/>
    </i>
    <i r="1">
      <x v="34"/>
      <x v="22"/>
      <x v="22"/>
    </i>
    <i r="1">
      <x v="31"/>
      <x v="4"/>
      <x v="20"/>
    </i>
    <i r="1">
      <x v="28"/>
      <x v="45"/>
      <x v="19"/>
    </i>
    <i r="1">
      <x v="32"/>
      <x v="13"/>
      <x v="12"/>
    </i>
    <i r="1">
      <x v="40"/>
      <x v="1"/>
      <x v="6"/>
    </i>
    <i>
      <x v="3"/>
      <x v="48"/>
      <x v="32"/>
      <x v="29"/>
    </i>
    <i r="1">
      <x v="49"/>
      <x v="7"/>
      <x v="30"/>
    </i>
    <i r="1">
      <x v="53"/>
      <x v="16"/>
      <x v="10"/>
    </i>
    <i r="1">
      <x v="54"/>
      <x v="47"/>
      <x v="31"/>
    </i>
    <i r="1">
      <x v="47"/>
      <x v="19"/>
      <x v="20"/>
    </i>
    <i r="1">
      <x v="50"/>
      <x v="28"/>
      <x v="3"/>
    </i>
    <i r="1">
      <x v="52"/>
      <x v="48"/>
      <x v="6"/>
    </i>
    <i r="1">
      <x v="51"/>
      <x v="41"/>
      <x v="3"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Total Score" fld="1" subtotal="count" baseField="15" baseItem="0"/>
    <dataField name="Organiztion" fld="2" subtotal="count" baseField="0" baseItem="0"/>
    <dataField name="Need" fld="3" subtotal="count" baseField="0" baseItem="0"/>
    <dataField name="People Served" fld="4" subtotal="count" baseField="0" baseItem="0"/>
    <dataField name="Project" fld="5" subtotal="count" baseField="0" baseItem="0"/>
    <dataField name="Results" fld="6" subtotal="count" baseField="0" baseItem="0"/>
    <dataField name="Evaluation" fld="7" subtotal="count" baseField="0" baseItem="0"/>
    <dataField name="Equity" fld="8" subtotal="count" baseField="0" baseItem="0"/>
    <dataField name="Collaboration" fld="9" subtotal="count" baseField="0" baseItem="0"/>
    <dataField name="Budget" fld="10" subtotal="count" baseField="0" baseItem="0"/>
    <dataField name="Sustainability" fld="11" subtotal="count" baseField="0" baseItem="0"/>
  </dataFields>
  <formats count="698">
    <format dxfId="1523">
      <pivotArea type="origin" dataOnly="0" labelOnly="1" outline="0" fieldPosition="0"/>
    </format>
    <format dxfId="1522">
      <pivotArea field="0" type="button" dataOnly="0" labelOnly="1" outline="0" axis="axisRow" fieldPosition="2"/>
    </format>
    <format dxfId="1521">
      <pivotArea field="12" type="button" dataOnly="0" labelOnly="1" outline="0" axis="axisRow" fieldPosition="1"/>
    </format>
    <format dxfId="1520">
      <pivotArea field="13" type="button" dataOnly="0" labelOnly="1" outline="0" axis="axisRow" fieldPosition="0"/>
    </format>
    <format dxfId="1519">
      <pivotArea dataOnly="0" labelOnly="1" grandRow="1" outline="0" fieldPosition="0"/>
    </format>
    <format dxfId="1518">
      <pivotArea dataOnly="0" labelOnly="1" outline="0" fieldPosition="0">
        <references count="1">
          <reference field="4294967294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517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516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515">
      <pivotArea field="-2" type="button" dataOnly="0" labelOnly="1" outline="0" axis="axisCol" fieldPosition="0"/>
    </format>
    <format dxfId="15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12">
      <pivotArea field="0" type="button" dataOnly="0" labelOnly="1" outline="0" axis="axisRow" fieldPosition="2"/>
    </format>
    <format dxfId="1511">
      <pivotArea field="12" type="button" dataOnly="0" labelOnly="1" outline="0" axis="axisRow" fieldPosition="1"/>
    </format>
    <format dxfId="1510">
      <pivotArea field="13" type="button" dataOnly="0" labelOnly="1" outline="0" axis="axisRow" fieldPosition="0"/>
    </format>
    <format dxfId="1509">
      <pivotArea field="14" type="button" dataOnly="0" labelOnly="1" outline="0" axis="axisRow" fieldPosition="3"/>
    </format>
    <format dxfId="1508">
      <pivotArea dataOnly="0" labelOnly="1" outline="0" fieldPosition="0">
        <references count="1">
          <reference field="13" count="0"/>
        </references>
      </pivotArea>
    </format>
    <format dxfId="1507">
      <pivotArea dataOnly="0" labelOnly="1" outline="0" fieldPosition="0">
        <references count="1">
          <reference field="13" count="0"/>
        </references>
      </pivotArea>
    </format>
    <format dxfId="1506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505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504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1503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502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1501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500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1499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498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497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496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495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1494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1493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492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1491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1490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489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1488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1487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1486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485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1484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483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1482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1481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1480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1479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1478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1477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1476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1475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1474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47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472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1471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470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469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468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1467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1466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1465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1464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1463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1462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1461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1460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1459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1458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1457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1456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1455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1454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453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1452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451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450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449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1448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447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1446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445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1444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443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442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441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440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1439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1438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437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1436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1435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434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1433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1432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1431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430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1429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428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1427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1426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1425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1424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1423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1422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1421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1420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1419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418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417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1416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415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414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413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1412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1411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1410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1409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1408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1407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1406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1405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1404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1403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1402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1401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1400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1399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398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1397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396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395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394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1393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392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1391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390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1389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388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387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386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385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1384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1383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382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1381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1380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379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1378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1377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1376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375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1374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373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1372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1371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1370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1369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1368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1367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1366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1365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1364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36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362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1361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360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359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358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1357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1356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1355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1354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1353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1352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1351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1350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1349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1348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1347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1346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1345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1344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343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1342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341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340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339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1338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337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1336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335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1334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333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332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331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330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1329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1328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327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1326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1325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324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1323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1322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1321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320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1319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318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1317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1316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1315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1314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1313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1312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1311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1310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1309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308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307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1306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305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304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303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1302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1301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1300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1299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1298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1297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1296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1295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1294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1293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1292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1291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1290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1289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288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1287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286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285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284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1283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282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1281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280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1279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278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277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276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275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1274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1273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272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1271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1270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269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1268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1267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1266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265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1264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263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1262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1261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1260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1259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1258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1257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1256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1255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1254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25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252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1251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250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249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248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1247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1246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1245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1244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1243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1242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1241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1240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1239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1238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1237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1236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1235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1234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233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1232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231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230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229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1228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227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1226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225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1224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223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222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221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220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1219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1218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217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1216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1215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214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1213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1212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1211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210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1209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208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1207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1206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1205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1204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1203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1202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1201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1200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1199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198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197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1196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195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194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193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1192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1191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1190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1189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1188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1187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1186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1185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1184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1183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1182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1181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1180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1179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178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1177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176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175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174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1173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172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1171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170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1169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168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167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166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165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1164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1163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162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1161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1160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159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1158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1157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1156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155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1154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153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1152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1151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1150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1149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1148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1147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1146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1145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1144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14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142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1141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140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139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138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1137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1136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1135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1134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1133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1132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1131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1130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1129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1128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1127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1126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1125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1124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123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1122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121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120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119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1118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117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1116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115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1114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113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112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111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110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1109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1108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107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1106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1105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104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1103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1102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1101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100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1099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098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1097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1096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1095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1094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1093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1092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1091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1090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1089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088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087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1086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085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084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083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1082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1081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1080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1079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1078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1077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1076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1075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1074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1073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1072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1071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1070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1069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068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1067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066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065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064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1063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062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1061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060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1059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058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1057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1011">
      <pivotArea outline="0" fieldPosition="0">
        <references count="4">
          <reference field="0" count="23" selected="0">
            <x v="2"/>
            <x v="5"/>
            <x v="9"/>
            <x v="10"/>
            <x v="11"/>
            <x v="15"/>
            <x v="17"/>
            <x v="18"/>
            <x v="20"/>
            <x v="21"/>
            <x v="23"/>
            <x v="25"/>
            <x v="26"/>
            <x v="29"/>
            <x v="30"/>
            <x v="33"/>
            <x v="35"/>
            <x v="36"/>
            <x v="38"/>
            <x v="39"/>
            <x v="46"/>
            <x v="49"/>
            <x v="50"/>
          </reference>
          <reference field="12" count="23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  <reference field="13" count="1" selected="0">
            <x v="0"/>
          </reference>
          <reference field="14" count="17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010">
      <pivotArea dataOnly="0" labelOnly="1" outline="0" fieldPosition="0">
        <references count="1">
          <reference field="13" count="1">
            <x v="0"/>
          </reference>
        </references>
      </pivotArea>
    </format>
    <format dxfId="1009">
      <pivotArea dataOnly="0" labelOnly="1" outline="0" fieldPosition="0">
        <references count="2">
          <reference field="12" count="2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  <reference field="13" count="1" selected="0">
            <x v="0"/>
          </reference>
        </references>
      </pivotArea>
    </format>
    <format dxfId="1008">
      <pivotArea dataOnly="0" labelOnly="1" outline="0" fieldPosition="0">
        <references count="3">
          <reference field="0" count="1">
            <x v="38"/>
          </reference>
          <reference field="12" count="1" selected="0">
            <x v="16"/>
          </reference>
          <reference field="13" count="1" selected="0">
            <x v="0"/>
          </reference>
        </references>
      </pivotArea>
    </format>
    <format dxfId="1007">
      <pivotArea dataOnly="0" labelOnly="1" outline="0" fieldPosition="0">
        <references count="3">
          <reference field="0" count="1">
            <x v="21"/>
          </reference>
          <reference field="12" count="1" selected="0">
            <x v="7"/>
          </reference>
          <reference field="13" count="1" selected="0">
            <x v="0"/>
          </reference>
        </references>
      </pivotArea>
    </format>
    <format dxfId="1006">
      <pivotArea dataOnly="0" labelOnly="1" outline="0" fieldPosition="0">
        <references count="3">
          <reference field="0" count="1">
            <x v="18"/>
          </reference>
          <reference field="12" count="1" selected="0">
            <x v="19"/>
          </reference>
          <reference field="13" count="1" selected="0">
            <x v="0"/>
          </reference>
        </references>
      </pivotArea>
    </format>
    <format dxfId="1005">
      <pivotArea dataOnly="0" labelOnly="1" outline="0" fieldPosition="0">
        <references count="3">
          <reference field="0" count="1">
            <x v="17"/>
          </reference>
          <reference field="12" count="1" selected="0">
            <x v="8"/>
          </reference>
          <reference field="13" count="1" selected="0">
            <x v="0"/>
          </reference>
        </references>
      </pivotArea>
    </format>
    <format dxfId="1004">
      <pivotArea dataOnly="0" labelOnly="1" outline="0" fieldPosition="0">
        <references count="3">
          <reference field="0" count="1">
            <x v="15"/>
          </reference>
          <reference field="12" count="1" selected="0">
            <x v="18"/>
          </reference>
          <reference field="13" count="1" selected="0">
            <x v="0"/>
          </reference>
        </references>
      </pivotArea>
    </format>
    <format dxfId="1003">
      <pivotArea dataOnly="0" labelOnly="1" outline="0" fieldPosition="0">
        <references count="3">
          <reference field="0" count="1">
            <x v="20"/>
          </reference>
          <reference field="12" count="1" selected="0">
            <x v="11"/>
          </reference>
          <reference field="13" count="1" selected="0">
            <x v="0"/>
          </reference>
        </references>
      </pivotArea>
    </format>
    <format dxfId="1002">
      <pivotArea dataOnly="0" labelOnly="1" outline="0" fieldPosition="0">
        <references count="3">
          <reference field="0" count="1">
            <x v="5"/>
          </reference>
          <reference field="12" count="1" selected="0">
            <x v="17"/>
          </reference>
          <reference field="13" count="1" selected="0">
            <x v="0"/>
          </reference>
        </references>
      </pivotArea>
    </format>
    <format dxfId="1001">
      <pivotArea dataOnly="0" labelOnly="1" outline="0" fieldPosition="0">
        <references count="3">
          <reference field="0" count="1">
            <x v="29"/>
          </reference>
          <reference field="12" count="1" selected="0">
            <x v="6"/>
          </reference>
          <reference field="13" count="1" selected="0">
            <x v="0"/>
          </reference>
        </references>
      </pivotArea>
    </format>
    <format dxfId="1000">
      <pivotArea dataOnly="0" labelOnly="1" outline="0" fieldPosition="0">
        <references count="3">
          <reference field="0" count="1">
            <x v="50"/>
          </reference>
          <reference field="12" count="1" selected="0">
            <x v="10"/>
          </reference>
          <reference field="13" count="1" selected="0">
            <x v="0"/>
          </reference>
        </references>
      </pivotArea>
    </format>
    <format dxfId="999">
      <pivotArea dataOnly="0" labelOnly="1" outline="0" fieldPosition="0">
        <references count="3">
          <reference field="0" count="1">
            <x v="36"/>
          </reference>
          <reference field="12" count="1" selected="0">
            <x v="15"/>
          </reference>
          <reference field="13" count="1" selected="0">
            <x v="0"/>
          </reference>
        </references>
      </pivotArea>
    </format>
    <format dxfId="998">
      <pivotArea dataOnly="0" labelOnly="1" outline="0" fieldPosition="0">
        <references count="3">
          <reference field="0" count="1">
            <x v="46"/>
          </reference>
          <reference field="12" count="1" selected="0">
            <x v="1"/>
          </reference>
          <reference field="13" count="1" selected="0">
            <x v="0"/>
          </reference>
        </references>
      </pivotArea>
    </format>
    <format dxfId="997">
      <pivotArea dataOnly="0" labelOnly="1" outline="0" fieldPosition="0">
        <references count="3">
          <reference field="0" count="1">
            <x v="9"/>
          </reference>
          <reference field="12" count="1" selected="0">
            <x v="14"/>
          </reference>
          <reference field="13" count="1" selected="0">
            <x v="0"/>
          </reference>
        </references>
      </pivotArea>
    </format>
    <format dxfId="996">
      <pivotArea dataOnly="0" labelOnly="1" outline="0" fieldPosition="0">
        <references count="3">
          <reference field="0" count="1">
            <x v="10"/>
          </reference>
          <reference field="12" count="1" selected="0">
            <x v="3"/>
          </reference>
          <reference field="13" count="1" selected="0">
            <x v="0"/>
          </reference>
        </references>
      </pivotArea>
    </format>
    <format dxfId="995">
      <pivotArea dataOnly="0" labelOnly="1" outline="0" fieldPosition="0">
        <references count="3">
          <reference field="0" count="1">
            <x v="39"/>
          </reference>
          <reference field="12" count="1" selected="0">
            <x v="20"/>
          </reference>
          <reference field="13" count="1" selected="0">
            <x v="0"/>
          </reference>
        </references>
      </pivotArea>
    </format>
    <format dxfId="994">
      <pivotArea dataOnly="0" labelOnly="1" outline="0" fieldPosition="0">
        <references count="3">
          <reference field="0" count="1">
            <x v="2"/>
          </reference>
          <reference field="12" count="1" selected="0">
            <x v="2"/>
          </reference>
          <reference field="13" count="1" selected="0">
            <x v="0"/>
          </reference>
        </references>
      </pivotArea>
    </format>
    <format dxfId="993">
      <pivotArea dataOnly="0" labelOnly="1" outline="0" fieldPosition="0">
        <references count="3">
          <reference field="0" count="1">
            <x v="23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992">
      <pivotArea dataOnly="0" labelOnly="1" outline="0" fieldPosition="0">
        <references count="3">
          <reference field="0" count="1">
            <x v="11"/>
          </reference>
          <reference field="12" count="1" selected="0">
            <x v="4"/>
          </reference>
          <reference field="13" count="1" selected="0">
            <x v="0"/>
          </reference>
        </references>
      </pivotArea>
    </format>
    <format dxfId="991">
      <pivotArea dataOnly="0" labelOnly="1" outline="0" fieldPosition="0">
        <references count="3">
          <reference field="0" count="1">
            <x v="26"/>
          </reference>
          <reference field="12" count="1" selected="0">
            <x v="5"/>
          </reference>
          <reference field="13" count="1" selected="0">
            <x v="0"/>
          </reference>
        </references>
      </pivotArea>
    </format>
    <format dxfId="990">
      <pivotArea dataOnly="0" labelOnly="1" outline="0" fieldPosition="0">
        <references count="3">
          <reference field="0" count="1">
            <x v="49"/>
          </reference>
          <reference field="12" count="1" selected="0">
            <x v="12"/>
          </reference>
          <reference field="13" count="1" selected="0">
            <x v="0"/>
          </reference>
        </references>
      </pivotArea>
    </format>
    <format dxfId="989">
      <pivotArea dataOnly="0" labelOnly="1" outline="0" fieldPosition="0">
        <references count="3">
          <reference field="0" count="1">
            <x v="30"/>
          </reference>
          <reference field="12" count="1" selected="0">
            <x v="13"/>
          </reference>
          <reference field="13" count="1" selected="0">
            <x v="0"/>
          </reference>
        </references>
      </pivotArea>
    </format>
    <format dxfId="988">
      <pivotArea dataOnly="0" labelOnly="1" outline="0" fieldPosition="0">
        <references count="3">
          <reference field="0" count="1">
            <x v="35"/>
          </reference>
          <reference field="12" count="1" selected="0">
            <x v="21"/>
          </reference>
          <reference field="13" count="1" selected="0">
            <x v="0"/>
          </reference>
        </references>
      </pivotArea>
    </format>
    <format dxfId="987">
      <pivotArea dataOnly="0" labelOnly="1" outline="0" fieldPosition="0">
        <references count="3">
          <reference field="0" count="1">
            <x v="33"/>
          </reference>
          <reference field="12" count="1" selected="0">
            <x v="22"/>
          </reference>
          <reference field="13" count="1" selected="0">
            <x v="0"/>
          </reference>
        </references>
      </pivotArea>
    </format>
    <format dxfId="986">
      <pivotArea dataOnly="0" labelOnly="1" outline="0" fieldPosition="0">
        <references count="3">
          <reference field="0" count="1">
            <x v="25"/>
          </reference>
          <reference field="12" count="1" selected="0">
            <x v="9"/>
          </reference>
          <reference field="13" count="1" selected="0">
            <x v="0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38"/>
          </reference>
          <reference field="12" count="1" selected="0">
            <x v="16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21"/>
          </reference>
          <reference field="12" count="1" selected="0">
            <x v="7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8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20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3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29"/>
          </reference>
          <reference field="12" count="1" selected="0">
            <x v="6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36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9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46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39"/>
          </reference>
          <reference field="12" count="1" selected="0">
            <x v="20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2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26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49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30"/>
          </reference>
          <reference field="12" count="1" selected="0">
            <x v="13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35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6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33"/>
          </reference>
          <reference field="12" count="1" selected="0">
            <x v="22"/>
          </reference>
          <reference field="13" count="1" selected="0">
            <x v="0"/>
          </reference>
          <reference field="14" count="1">
            <x v="16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25"/>
          </reference>
          <reference field="12" count="1" selected="0">
            <x v="9"/>
          </reference>
          <reference field="13" count="1" selected="0">
            <x v="0"/>
          </reference>
          <reference field="14" count="1">
            <x v="7"/>
          </reference>
        </references>
      </pivotArea>
    </format>
    <format dxfId="962">
      <pivotArea outline="0" fieldPosition="0">
        <references count="4">
          <reference field="0" count="5" selected="0">
            <x v="0"/>
            <x v="6"/>
            <x v="24"/>
            <x v="37"/>
            <x v="42"/>
          </reference>
          <reference field="12" count="5" selected="0">
            <x v="23"/>
            <x v="24"/>
            <x v="25"/>
            <x v="26"/>
            <x v="27"/>
          </reference>
          <reference field="13" count="1" selected="0">
            <x v="1"/>
          </reference>
          <reference field="14" count="5" selected="0">
            <x v="8"/>
            <x v="9"/>
            <x v="10"/>
            <x v="17"/>
            <x v="18"/>
          </reference>
        </references>
      </pivotArea>
    </format>
    <format dxfId="961">
      <pivotArea dataOnly="0" labelOnly="1" outline="0" fieldPosition="0">
        <references count="1">
          <reference field="13" count="1">
            <x v="1"/>
          </reference>
        </references>
      </pivotArea>
    </format>
    <format dxfId="960">
      <pivotArea dataOnly="0" labelOnly="1" outline="0" fieldPosition="0">
        <references count="2">
          <reference field="12" count="5">
            <x v="23"/>
            <x v="24"/>
            <x v="25"/>
            <x v="26"/>
            <x v="27"/>
          </reference>
          <reference field="13" count="1" selected="0">
            <x v="1"/>
          </reference>
        </references>
      </pivotArea>
    </format>
    <format dxfId="959">
      <pivotArea dataOnly="0" labelOnly="1" outline="0" fieldPosition="0">
        <references count="3">
          <reference field="0" count="1">
            <x v="42"/>
          </reference>
          <reference field="12" count="1" selected="0">
            <x v="27"/>
          </reference>
          <reference field="13" count="1" selected="0">
            <x v="1"/>
          </reference>
        </references>
      </pivotArea>
    </format>
    <format dxfId="958">
      <pivotArea dataOnly="0" labelOnly="1" outline="0" fieldPosition="0">
        <references count="3">
          <reference field="0" count="1">
            <x v="6"/>
          </reference>
          <reference field="12" count="1" selected="0">
            <x v="25"/>
          </reference>
          <reference field="13" count="1" selected="0">
            <x v="1"/>
          </reference>
        </references>
      </pivotArea>
    </format>
    <format dxfId="957">
      <pivotArea dataOnly="0" labelOnly="1" outline="0" fieldPosition="0">
        <references count="3">
          <reference field="0" count="1">
            <x v="0"/>
          </reference>
          <reference field="12" count="1" selected="0">
            <x v="23"/>
          </reference>
          <reference field="13" count="1" selected="0">
            <x v="1"/>
          </reference>
        </references>
      </pivotArea>
    </format>
    <format dxfId="956">
      <pivotArea dataOnly="0" labelOnly="1" outline="0" fieldPosition="0">
        <references count="3">
          <reference field="0" count="1">
            <x v="24"/>
          </reference>
          <reference field="12" count="1" selected="0">
            <x v="24"/>
          </reference>
          <reference field="13" count="1" selected="0">
            <x v="1"/>
          </reference>
        </references>
      </pivotArea>
    </format>
    <format dxfId="955">
      <pivotArea dataOnly="0" labelOnly="1" outline="0" fieldPosition="0">
        <references count="3">
          <reference field="0" count="1">
            <x v="37"/>
          </reference>
          <reference field="12" count="1" selected="0">
            <x v="26"/>
          </reference>
          <reference field="13" count="1" selected="0">
            <x v="1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42"/>
          </reference>
          <reference field="12" count="1" selected="0">
            <x v="27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25"/>
          </reference>
          <reference field="13" count="1" selected="0">
            <x v="1"/>
          </reference>
          <reference field="14" count="1">
            <x v="9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23"/>
          </reference>
          <reference field="13" count="1" selected="0">
            <x v="1"/>
          </reference>
          <reference field="14" count="1">
            <x v="8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24"/>
          </reference>
          <reference field="12" count="1" selected="0">
            <x v="24"/>
          </reference>
          <reference field="13" count="1" selected="0">
            <x v="1"/>
          </reference>
          <reference field="14" count="1">
            <x v="17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37"/>
          </reference>
          <reference field="12" count="1" selected="0">
            <x v="26"/>
          </reference>
          <reference field="13" count="1" selected="0">
            <x v="1"/>
          </reference>
          <reference field="14" count="1">
            <x v="10"/>
          </reference>
        </references>
      </pivotArea>
    </format>
    <format dxfId="949">
      <pivotArea outline="0" fieldPosition="0">
        <references count="4">
          <reference field="0" count="16" selected="0">
            <x v="1"/>
            <x v="3"/>
            <x v="4"/>
            <x v="8"/>
            <x v="12"/>
            <x v="13"/>
            <x v="14"/>
            <x v="22"/>
            <x v="27"/>
            <x v="31"/>
            <x v="34"/>
            <x v="40"/>
            <x v="43"/>
            <x v="44"/>
            <x v="45"/>
            <x v="50"/>
          </reference>
          <reference field="12" count="19" selected="0"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  <reference field="13" count="1" selected="0">
            <x v="2"/>
          </reference>
          <reference field="14" count="16" selected="0">
            <x v="1"/>
            <x v="4"/>
            <x v="6"/>
            <x v="8"/>
            <x v="9"/>
            <x v="12"/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  <format dxfId="948">
      <pivotArea dataOnly="0" labelOnly="1" outline="0" fieldPosition="0">
        <references count="1">
          <reference field="13" count="1">
            <x v="2"/>
          </reference>
        </references>
      </pivotArea>
    </format>
    <format dxfId="947">
      <pivotArea dataOnly="0" labelOnly="1" outline="0" fieldPosition="0">
        <references count="2">
          <reference field="12" count="19"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  <reference field="13" count="1" selected="0">
            <x v="2"/>
          </reference>
        </references>
      </pivotArea>
    </format>
    <format dxfId="946">
      <pivotArea dataOnly="0" labelOnly="1" outline="0" fieldPosition="0">
        <references count="3">
          <reference field="0" count="1">
            <x v="27"/>
          </reference>
          <reference field="12" count="1" selected="0">
            <x v="36"/>
          </reference>
          <reference field="13" count="1" selected="0">
            <x v="2"/>
          </reference>
        </references>
      </pivotArea>
    </format>
    <format dxfId="945">
      <pivotArea dataOnly="0" labelOnly="1" outline="0" fieldPosition="0">
        <references count="3">
          <reference field="0" count="1">
            <x v="3"/>
          </reference>
          <reference field="12" count="1" selected="0">
            <x v="44"/>
          </reference>
          <reference field="13" count="1" selected="0">
            <x v="2"/>
          </reference>
        </references>
      </pivotArea>
    </format>
    <format dxfId="944">
      <pivotArea dataOnly="0" labelOnly="1" outline="0" fieldPosition="0">
        <references count="3">
          <reference field="0" count="1">
            <x v="34"/>
          </reference>
          <reference field="12" count="1" selected="0">
            <x v="38"/>
          </reference>
          <reference field="13" count="1" selected="0">
            <x v="2"/>
          </reference>
        </references>
      </pivotArea>
    </format>
    <format dxfId="943">
      <pivotArea dataOnly="0" labelOnly="1" outline="0" fieldPosition="0">
        <references count="3">
          <reference field="0" count="1">
            <x v="43"/>
          </reference>
          <reference field="12" count="1" selected="0">
            <x v="35"/>
          </reference>
          <reference field="13" count="1" selected="0">
            <x v="2"/>
          </reference>
        </references>
      </pivotArea>
    </format>
    <format dxfId="942">
      <pivotArea dataOnly="0" labelOnly="1" outline="0" fieldPosition="0">
        <references count="3">
          <reference field="0" count="1">
            <x v="1"/>
          </reference>
          <reference field="12" count="1" selected="0">
            <x v="42"/>
          </reference>
          <reference field="13" count="1" selected="0">
            <x v="2"/>
          </reference>
        </references>
      </pivotArea>
    </format>
    <format dxfId="941">
      <pivotArea dataOnly="0" labelOnly="1" outline="0" fieldPosition="0">
        <references count="3">
          <reference field="0" count="1">
            <x v="3"/>
          </reference>
          <reference field="12" count="1" selected="0">
            <x v="29"/>
          </reference>
          <reference field="13" count="1" selected="0">
            <x v="2"/>
          </reference>
        </references>
      </pivotArea>
    </format>
    <format dxfId="940">
      <pivotArea dataOnly="0" labelOnly="1" outline="0" fieldPosition="0">
        <references count="3">
          <reference field="0" count="1">
            <x v="12"/>
          </reference>
          <reference field="12" count="1" selected="0">
            <x v="43"/>
          </reference>
          <reference field="13" count="1" selected="0">
            <x v="2"/>
          </reference>
        </references>
      </pivotArea>
    </format>
    <format dxfId="939">
      <pivotArea dataOnly="0" labelOnly="1" outline="0" fieldPosition="0">
        <references count="3">
          <reference field="0" count="1">
            <x v="50"/>
          </reference>
          <reference field="12" count="1" selected="0">
            <x v="46"/>
          </reference>
          <reference field="13" count="1" selected="0">
            <x v="2"/>
          </reference>
        </references>
      </pivotArea>
    </format>
    <format dxfId="938">
      <pivotArea dataOnly="0" labelOnly="1" outline="0" fieldPosition="0">
        <references count="3">
          <reference field="0" count="1">
            <x v="31"/>
          </reference>
          <reference field="12" count="1" selected="0">
            <x v="30"/>
          </reference>
          <reference field="13" count="1" selected="0">
            <x v="2"/>
          </reference>
        </references>
      </pivotArea>
    </format>
    <format dxfId="937">
      <pivotArea dataOnly="0" labelOnly="1" outline="0" fieldPosition="0">
        <references count="3">
          <reference field="0" count="1">
            <x v="43"/>
          </reference>
          <reference field="12" count="1" selected="0">
            <x v="37"/>
          </reference>
          <reference field="13" count="1" selected="0">
            <x v="2"/>
          </reference>
        </references>
      </pivotArea>
    </format>
    <format dxfId="936">
      <pivotArea dataOnly="0" labelOnly="1" outline="0" fieldPosition="0">
        <references count="3">
          <reference field="0" count="1">
            <x v="14"/>
          </reference>
          <reference field="12" count="1" selected="0">
            <x v="45"/>
          </reference>
          <reference field="13" count="1" selected="0">
            <x v="2"/>
          </reference>
        </references>
      </pivotArea>
    </format>
    <format dxfId="935">
      <pivotArea dataOnly="0" labelOnly="1" outline="0" fieldPosition="0">
        <references count="3">
          <reference field="0" count="1">
            <x v="40"/>
          </reference>
          <reference field="12" count="1" selected="0">
            <x v="41"/>
          </reference>
          <reference field="13" count="1" selected="0">
            <x v="2"/>
          </reference>
        </references>
      </pivotArea>
    </format>
    <format dxfId="934">
      <pivotArea dataOnly="0" labelOnly="1" outline="0" fieldPosition="0">
        <references count="3">
          <reference field="0" count="1">
            <x v="8"/>
          </reference>
          <reference field="12" count="1" selected="0">
            <x v="39"/>
          </reference>
          <reference field="13" count="1" selected="0">
            <x v="2"/>
          </reference>
        </references>
      </pivotArea>
    </format>
    <format dxfId="933">
      <pivotArea dataOnly="0" labelOnly="1" outline="0" fieldPosition="0">
        <references count="3">
          <reference field="0" count="1">
            <x v="44"/>
          </reference>
          <reference field="12" count="1" selected="0">
            <x v="33"/>
          </reference>
          <reference field="13" count="1" selected="0">
            <x v="2"/>
          </reference>
        </references>
      </pivotArea>
    </format>
    <format dxfId="932">
      <pivotArea dataOnly="0" labelOnly="1" outline="0" fieldPosition="0">
        <references count="3">
          <reference field="0" count="1">
            <x v="22"/>
          </reference>
          <reference field="12" count="1" selected="0">
            <x v="34"/>
          </reference>
          <reference field="13" count="1" selected="0">
            <x v="2"/>
          </reference>
        </references>
      </pivotArea>
    </format>
    <format dxfId="931">
      <pivotArea dataOnly="0" labelOnly="1" outline="0" fieldPosition="0">
        <references count="3">
          <reference field="0" count="1">
            <x v="4"/>
          </reference>
          <reference field="12" count="1" selected="0">
            <x v="31"/>
          </reference>
          <reference field="13" count="1" selected="0">
            <x v="2"/>
          </reference>
        </references>
      </pivotArea>
    </format>
    <format dxfId="930">
      <pivotArea dataOnly="0" labelOnly="1" outline="0" fieldPosition="0">
        <references count="3">
          <reference field="0" count="1">
            <x v="45"/>
          </reference>
          <reference field="12" count="1" selected="0">
            <x v="28"/>
          </reference>
          <reference field="13" count="1" selected="0">
            <x v="2"/>
          </reference>
        </references>
      </pivotArea>
    </format>
    <format dxfId="929">
      <pivotArea dataOnly="0" labelOnly="1" outline="0" fieldPosition="0">
        <references count="3">
          <reference field="0" count="1">
            <x v="13"/>
          </reference>
          <reference field="12" count="1" selected="0">
            <x v="32"/>
          </reference>
          <reference field="13" count="1" selected="0">
            <x v="2"/>
          </reference>
        </references>
      </pivotArea>
    </format>
    <format dxfId="928">
      <pivotArea dataOnly="0" labelOnly="1" outline="0" fieldPosition="0">
        <references count="3">
          <reference field="0" count="1">
            <x v="1"/>
          </reference>
          <reference field="12" count="1" selected="0">
            <x v="40"/>
          </reference>
          <reference field="13" count="1" selected="0">
            <x v="2"/>
          </reference>
        </references>
      </pivotArea>
    </format>
    <format dxfId="927">
      <pivotArea dataOnly="0" labelOnly="1" outline="0" fieldPosition="0">
        <references count="4">
          <reference field="0" count="1" selected="0">
            <x v="27"/>
          </reference>
          <reference field="12" count="1" selected="0">
            <x v="36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926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4"/>
          </reference>
          <reference field="13" count="1" selected="0">
            <x v="2"/>
          </reference>
          <reference field="14" count="1">
            <x v="27"/>
          </reference>
        </references>
      </pivotArea>
    </format>
    <format dxfId="925">
      <pivotArea dataOnly="0" labelOnly="1" outline="0" fieldPosition="0">
        <references count="4">
          <reference field="0" count="1" selected="0">
            <x v="34"/>
          </reference>
          <reference field="12" count="1" selected="0">
            <x v="38"/>
          </reference>
          <reference field="13" count="1" selected="0">
            <x v="2"/>
          </reference>
          <reference field="14" count="1">
            <x v="23"/>
          </reference>
        </references>
      </pivotArea>
    </format>
    <format dxfId="924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5"/>
          </reference>
          <reference field="13" count="1" selected="0">
            <x v="2"/>
          </reference>
          <reference field="14" count="1">
            <x v="4"/>
          </reference>
        </references>
      </pivotArea>
    </format>
    <format dxfId="923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2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922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29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921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43"/>
          </reference>
          <reference field="13" count="1" selected="0">
            <x v="2"/>
          </reference>
          <reference field="14" count="1">
            <x v="26"/>
          </reference>
        </references>
      </pivotArea>
    </format>
    <format dxfId="920">
      <pivotArea dataOnly="0" labelOnly="1" outline="0" fieldPosition="0">
        <references count="4">
          <reference field="0" count="1" selected="0">
            <x v="50"/>
          </reference>
          <reference field="12" count="1" selected="0">
            <x v="46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919">
      <pivotArea dataOnly="0" labelOnly="1" outline="0" fieldPosition="0">
        <references count="4">
          <reference field="0" count="1" selected="0">
            <x v="31"/>
          </reference>
          <reference field="12" count="1" selected="0">
            <x v="30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918">
      <pivotArea dataOnly="0" labelOnly="1" outline="0" fieldPosition="0">
        <references count="4">
          <reference field="0" count="1" selected="0">
            <x v="43"/>
          </reference>
          <reference field="12" count="1" selected="0">
            <x v="37"/>
          </reference>
          <reference field="13" count="1" selected="0">
            <x v="2"/>
          </reference>
          <reference field="14" count="1">
            <x v="1"/>
          </reference>
        </references>
      </pivotArea>
    </format>
    <format dxfId="917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45"/>
          </reference>
          <reference field="13" count="1" selected="0">
            <x v="2"/>
          </reference>
          <reference field="14" count="1">
            <x v="28"/>
          </reference>
        </references>
      </pivotArea>
    </format>
    <format dxfId="916">
      <pivotArea dataOnly="0" labelOnly="1" outline="0" fieldPosition="0">
        <references count="4">
          <reference field="0" count="1" selected="0">
            <x v="40"/>
          </reference>
          <reference field="12" count="1" selected="0">
            <x v="41"/>
          </reference>
          <reference field="13" count="1" selected="0">
            <x v="2"/>
          </reference>
          <reference field="14" count="1">
            <x v="25"/>
          </reference>
        </references>
      </pivotArea>
    </format>
    <format dxfId="915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39"/>
          </reference>
          <reference field="13" count="1" selected="0">
            <x v="2"/>
          </reference>
          <reference field="14" count="1">
            <x v="24"/>
          </reference>
        </references>
      </pivotArea>
    </format>
    <format dxfId="914">
      <pivotArea dataOnly="0" labelOnly="1" outline="0" fieldPosition="0">
        <references count="4">
          <reference field="0" count="1" selected="0">
            <x v="44"/>
          </reference>
          <reference field="12" count="1" selected="0">
            <x v="33"/>
          </reference>
          <reference field="13" count="1" selected="0">
            <x v="2"/>
          </reference>
          <reference field="14" count="1">
            <x v="21"/>
          </reference>
        </references>
      </pivotArea>
    </format>
    <format dxfId="913">
      <pivotArea dataOnly="0" labelOnly="1" outline="0" fieldPosition="0">
        <references count="4">
          <reference field="0" count="1" selected="0">
            <x v="22"/>
          </reference>
          <reference field="12" count="1" selected="0">
            <x v="34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912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31"/>
          </reference>
          <reference field="13" count="1" selected="0">
            <x v="2"/>
          </reference>
          <reference field="14" count="1">
            <x v="20"/>
          </reference>
        </references>
      </pivotArea>
    </format>
    <format dxfId="911">
      <pivotArea dataOnly="0" labelOnly="1" outline="0" fieldPosition="0">
        <references count="4">
          <reference field="0" count="1" selected="0">
            <x v="45"/>
          </reference>
          <reference field="12" count="1" selected="0">
            <x v="28"/>
          </reference>
          <reference field="13" count="1" selected="0">
            <x v="2"/>
          </reference>
          <reference field="14" count="1">
            <x v="19"/>
          </reference>
        </references>
      </pivotArea>
    </format>
    <format dxfId="910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32"/>
          </reference>
          <reference field="13" count="1" selected="0">
            <x v="2"/>
          </reference>
          <reference field="14" count="1">
            <x v="12"/>
          </reference>
        </references>
      </pivotArea>
    </format>
    <format dxfId="909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40"/>
          </reference>
          <reference field="13" count="1" selected="0">
            <x v="2"/>
          </reference>
          <reference field="14" count="1">
            <x v="6"/>
          </reference>
        </references>
      </pivotArea>
    </format>
    <format dxfId="908">
      <pivotArea outline="0" fieldPosition="0">
        <references count="1">
          <reference field="13" count="1" selected="0">
            <x v="3"/>
          </reference>
        </references>
      </pivotArea>
    </format>
    <format dxfId="907">
      <pivotArea dataOnly="0" labelOnly="1" outline="0" fieldPosition="0">
        <references count="1">
          <reference field="13" count="1">
            <x v="3"/>
          </reference>
        </references>
      </pivotArea>
    </format>
    <format dxfId="906">
      <pivotArea dataOnly="0" labelOnly="1" outline="0" fieldPosition="0">
        <references count="2">
          <reference field="12" count="8">
            <x v="47"/>
            <x v="48"/>
            <x v="49"/>
            <x v="50"/>
            <x v="51"/>
            <x v="52"/>
            <x v="53"/>
            <x v="54"/>
          </reference>
          <reference field="13" count="1" selected="0">
            <x v="3"/>
          </reference>
        </references>
      </pivotArea>
    </format>
    <format dxfId="905">
      <pivotArea dataOnly="0" labelOnly="1" outline="0" fieldPosition="0">
        <references count="3">
          <reference field="0" count="1">
            <x v="32"/>
          </reference>
          <reference field="12" count="1" selected="0">
            <x v="48"/>
          </reference>
          <reference field="13" count="1" selected="0">
            <x v="3"/>
          </reference>
        </references>
      </pivotArea>
    </format>
    <format dxfId="904">
      <pivotArea dataOnly="0" labelOnly="1" outline="0" fieldPosition="0">
        <references count="3">
          <reference field="0" count="1">
            <x v="7"/>
          </reference>
          <reference field="12" count="1" selected="0">
            <x v="49"/>
          </reference>
          <reference field="13" count="1" selected="0">
            <x v="3"/>
          </reference>
        </references>
      </pivotArea>
    </format>
    <format dxfId="903">
      <pivotArea dataOnly="0" labelOnly="1" outline="0" fieldPosition="0">
        <references count="3">
          <reference field="0" count="1">
            <x v="16"/>
          </reference>
          <reference field="12" count="1" selected="0">
            <x v="53"/>
          </reference>
          <reference field="13" count="1" selected="0">
            <x v="3"/>
          </reference>
        </references>
      </pivotArea>
    </format>
    <format dxfId="902">
      <pivotArea dataOnly="0" labelOnly="1" outline="0" fieldPosition="0">
        <references count="3">
          <reference field="0" count="1">
            <x v="47"/>
          </reference>
          <reference field="12" count="1" selected="0">
            <x v="54"/>
          </reference>
          <reference field="13" count="1" selected="0">
            <x v="3"/>
          </reference>
        </references>
      </pivotArea>
    </format>
    <format dxfId="901">
      <pivotArea dataOnly="0" labelOnly="1" outline="0" fieldPosition="0">
        <references count="3">
          <reference field="0" count="1">
            <x v="19"/>
          </reference>
          <reference field="12" count="1" selected="0">
            <x v="47"/>
          </reference>
          <reference field="13" count="1" selected="0">
            <x v="3"/>
          </reference>
        </references>
      </pivotArea>
    </format>
    <format dxfId="900">
      <pivotArea dataOnly="0" labelOnly="1" outline="0" fieldPosition="0">
        <references count="3">
          <reference field="0" count="1">
            <x v="28"/>
          </reference>
          <reference field="12" count="1" selected="0">
            <x v="50"/>
          </reference>
          <reference field="13" count="1" selected="0">
            <x v="3"/>
          </reference>
        </references>
      </pivotArea>
    </format>
    <format dxfId="899">
      <pivotArea dataOnly="0" labelOnly="1" outline="0" fieldPosition="0">
        <references count="3">
          <reference field="0" count="1">
            <x v="48"/>
          </reference>
          <reference field="12" count="1" selected="0">
            <x v="52"/>
          </reference>
          <reference field="13" count="1" selected="0">
            <x v="3"/>
          </reference>
        </references>
      </pivotArea>
    </format>
    <format dxfId="898">
      <pivotArea dataOnly="0" labelOnly="1" outline="0" fieldPosition="0">
        <references count="3">
          <reference field="0" count="1">
            <x v="41"/>
          </reference>
          <reference field="12" count="1" selected="0">
            <x v="51"/>
          </reference>
          <reference field="13" count="1" selected="0">
            <x v="3"/>
          </reference>
        </references>
      </pivotArea>
    </format>
    <format dxfId="897">
      <pivotArea dataOnly="0" labelOnly="1" outline="0" fieldPosition="0">
        <references count="4">
          <reference field="0" count="1" selected="0">
            <x v="32"/>
          </reference>
          <reference field="12" count="1" selected="0">
            <x v="48"/>
          </reference>
          <reference field="13" count="1" selected="0">
            <x v="3"/>
          </reference>
          <reference field="14" count="1">
            <x v="29"/>
          </reference>
        </references>
      </pivotArea>
    </format>
    <format dxfId="896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49"/>
          </reference>
          <reference field="13" count="1" selected="0">
            <x v="3"/>
          </reference>
          <reference field="14" count="1">
            <x v="30"/>
          </reference>
        </references>
      </pivotArea>
    </format>
    <format dxfId="895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53"/>
          </reference>
          <reference field="13" count="1" selected="0">
            <x v="3"/>
          </reference>
          <reference field="14" count="1">
            <x v="10"/>
          </reference>
        </references>
      </pivotArea>
    </format>
    <format dxfId="894">
      <pivotArea dataOnly="0" labelOnly="1" outline="0" fieldPosition="0">
        <references count="4">
          <reference field="0" count="1" selected="0">
            <x v="47"/>
          </reference>
          <reference field="12" count="1" selected="0">
            <x v="54"/>
          </reference>
          <reference field="13" count="1" selected="0">
            <x v="3"/>
          </reference>
          <reference field="14" count="1">
            <x v="31"/>
          </reference>
        </references>
      </pivotArea>
    </format>
    <format dxfId="893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47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892">
      <pivotArea dataOnly="0" labelOnly="1" outline="0" fieldPosition="0">
        <references count="4">
          <reference field="0" count="1" selected="0">
            <x v="28"/>
          </reference>
          <reference field="12" count="1" selected="0">
            <x v="50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891">
      <pivotArea dataOnly="0" labelOnly="1" outline="0" fieldPosition="0">
        <references count="4">
          <reference field="0" count="1" selected="0">
            <x v="48"/>
          </reference>
          <reference field="12" count="1" selected="0">
            <x v="52"/>
          </reference>
          <reference field="13" count="1" selected="0">
            <x v="3"/>
          </reference>
          <reference field="14" count="1">
            <x v="6"/>
          </reference>
        </references>
      </pivotArea>
    </format>
    <format dxfId="890">
      <pivotArea dataOnly="0" labelOnly="1" outline="0" fieldPosition="0">
        <references count="4">
          <reference field="0" count="1" selected="0">
            <x v="41"/>
          </reference>
          <reference field="12" count="1" selected="0">
            <x v="51"/>
          </reference>
          <reference field="13" count="1" selected="0">
            <x v="3"/>
          </reference>
          <reference field="14" count="1">
            <x v="3"/>
          </reference>
        </references>
      </pivotArea>
    </format>
    <format dxfId="889">
      <pivotArea type="origin" dataOnly="0" labelOnly="1" outline="0" fieldPosition="0"/>
    </format>
    <format dxfId="888">
      <pivotArea field="13" type="button" dataOnly="0" labelOnly="1" outline="0" axis="axisRow" fieldPosition="0"/>
    </format>
    <format dxfId="887">
      <pivotArea field="12" type="button" dataOnly="0" labelOnly="1" outline="0" axis="axisRow" fieldPosition="1"/>
    </format>
    <format dxfId="886">
      <pivotArea field="0" type="button" dataOnly="0" labelOnly="1" outline="0" axis="axisRow" fieldPosition="2"/>
    </format>
    <format dxfId="885">
      <pivotArea dataOnly="0" labelOnly="1" outline="0" fieldPosition="0">
        <references count="1">
          <reference field="13" count="0"/>
        </references>
      </pivotArea>
    </format>
    <format dxfId="884">
      <pivotArea dataOnly="0" labelOnly="1" outline="0" fieldPosition="0">
        <references count="2">
          <reference field="12" count="2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  <reference field="13" count="1" selected="0">
            <x v="0"/>
          </reference>
        </references>
      </pivotArea>
    </format>
    <format dxfId="883">
      <pivotArea dataOnly="0" labelOnly="1" outline="0" fieldPosition="0">
        <references count="2">
          <reference field="12" count="5">
            <x v="23"/>
            <x v="24"/>
            <x v="25"/>
            <x v="26"/>
            <x v="27"/>
          </reference>
          <reference field="13" count="1" selected="0">
            <x v="1"/>
          </reference>
        </references>
      </pivotArea>
    </format>
    <format dxfId="882">
      <pivotArea dataOnly="0" labelOnly="1" outline="0" fieldPosition="0">
        <references count="2">
          <reference field="12" count="19"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  <reference field="13" count="1" selected="0">
            <x v="2"/>
          </reference>
        </references>
      </pivotArea>
    </format>
    <format dxfId="881">
      <pivotArea dataOnly="0" labelOnly="1" outline="0" fieldPosition="0">
        <references count="2">
          <reference field="12" count="8">
            <x v="47"/>
            <x v="48"/>
            <x v="49"/>
            <x v="50"/>
            <x v="51"/>
            <x v="52"/>
            <x v="53"/>
            <x v="54"/>
          </reference>
          <reference field="13" count="1" selected="0">
            <x v="3"/>
          </reference>
        </references>
      </pivotArea>
    </format>
    <format dxfId="880">
      <pivotArea dataOnly="0" labelOnly="1" outline="0" fieldPosition="0">
        <references count="3">
          <reference field="0" count="1">
            <x v="38"/>
          </reference>
          <reference field="12" count="1" selected="0">
            <x v="16"/>
          </reference>
          <reference field="13" count="1" selected="0">
            <x v="0"/>
          </reference>
        </references>
      </pivotArea>
    </format>
    <format dxfId="879">
      <pivotArea dataOnly="0" labelOnly="1" outline="0" fieldPosition="0">
        <references count="3">
          <reference field="0" count="1">
            <x v="21"/>
          </reference>
          <reference field="12" count="1" selected="0">
            <x v="7"/>
          </reference>
          <reference field="13" count="1" selected="0">
            <x v="0"/>
          </reference>
        </references>
      </pivotArea>
    </format>
    <format dxfId="878">
      <pivotArea dataOnly="0" labelOnly="1" outline="0" fieldPosition="0">
        <references count="3">
          <reference field="0" count="1">
            <x v="18"/>
          </reference>
          <reference field="12" count="1" selected="0">
            <x v="19"/>
          </reference>
          <reference field="13" count="1" selected="0">
            <x v="0"/>
          </reference>
        </references>
      </pivotArea>
    </format>
    <format dxfId="877">
      <pivotArea dataOnly="0" labelOnly="1" outline="0" fieldPosition="0">
        <references count="3">
          <reference field="0" count="1">
            <x v="17"/>
          </reference>
          <reference field="12" count="1" selected="0">
            <x v="8"/>
          </reference>
          <reference field="13" count="1" selected="0">
            <x v="0"/>
          </reference>
        </references>
      </pivotArea>
    </format>
    <format dxfId="876">
      <pivotArea dataOnly="0" labelOnly="1" outline="0" fieldPosition="0">
        <references count="3">
          <reference field="0" count="1">
            <x v="15"/>
          </reference>
          <reference field="12" count="1" selected="0">
            <x v="18"/>
          </reference>
          <reference field="13" count="1" selected="0">
            <x v="0"/>
          </reference>
        </references>
      </pivotArea>
    </format>
    <format dxfId="875">
      <pivotArea dataOnly="0" labelOnly="1" outline="0" fieldPosition="0">
        <references count="3">
          <reference field="0" count="1">
            <x v="20"/>
          </reference>
          <reference field="12" count="1" selected="0">
            <x v="11"/>
          </reference>
          <reference field="13" count="1" selected="0">
            <x v="0"/>
          </reference>
        </references>
      </pivotArea>
    </format>
    <format dxfId="874">
      <pivotArea dataOnly="0" labelOnly="1" outline="0" fieldPosition="0">
        <references count="3">
          <reference field="0" count="1">
            <x v="5"/>
          </reference>
          <reference field="12" count="1" selected="0">
            <x v="17"/>
          </reference>
          <reference field="13" count="1" selected="0">
            <x v="0"/>
          </reference>
        </references>
      </pivotArea>
    </format>
    <format dxfId="873">
      <pivotArea dataOnly="0" labelOnly="1" outline="0" fieldPosition="0">
        <references count="3">
          <reference field="0" count="1">
            <x v="29"/>
          </reference>
          <reference field="12" count="1" selected="0">
            <x v="6"/>
          </reference>
          <reference field="13" count="1" selected="0">
            <x v="0"/>
          </reference>
        </references>
      </pivotArea>
    </format>
    <format dxfId="872">
      <pivotArea dataOnly="0" labelOnly="1" outline="0" fieldPosition="0">
        <references count="3">
          <reference field="0" count="1">
            <x v="50"/>
          </reference>
          <reference field="12" count="1" selected="0">
            <x v="10"/>
          </reference>
          <reference field="13" count="1" selected="0">
            <x v="0"/>
          </reference>
        </references>
      </pivotArea>
    </format>
    <format dxfId="871">
      <pivotArea dataOnly="0" labelOnly="1" outline="0" fieldPosition="0">
        <references count="3">
          <reference field="0" count="1">
            <x v="36"/>
          </reference>
          <reference field="12" count="1" selected="0">
            <x v="15"/>
          </reference>
          <reference field="13" count="1" selected="0">
            <x v="0"/>
          </reference>
        </references>
      </pivotArea>
    </format>
    <format dxfId="870">
      <pivotArea dataOnly="0" labelOnly="1" outline="0" fieldPosition="0">
        <references count="3">
          <reference field="0" count="1">
            <x v="46"/>
          </reference>
          <reference field="12" count="1" selected="0">
            <x v="1"/>
          </reference>
          <reference field="13" count="1" selected="0">
            <x v="0"/>
          </reference>
        </references>
      </pivotArea>
    </format>
    <format dxfId="869">
      <pivotArea dataOnly="0" labelOnly="1" outline="0" fieldPosition="0">
        <references count="3">
          <reference field="0" count="1">
            <x v="9"/>
          </reference>
          <reference field="12" count="1" selected="0">
            <x v="14"/>
          </reference>
          <reference field="13" count="1" selected="0">
            <x v="0"/>
          </reference>
        </references>
      </pivotArea>
    </format>
    <format dxfId="868">
      <pivotArea dataOnly="0" labelOnly="1" outline="0" fieldPosition="0">
        <references count="3">
          <reference field="0" count="1">
            <x v="10"/>
          </reference>
          <reference field="12" count="1" selected="0">
            <x v="3"/>
          </reference>
          <reference field="13" count="1" selected="0">
            <x v="0"/>
          </reference>
        </references>
      </pivotArea>
    </format>
    <format dxfId="867">
      <pivotArea dataOnly="0" labelOnly="1" outline="0" fieldPosition="0">
        <references count="3">
          <reference field="0" count="1">
            <x v="39"/>
          </reference>
          <reference field="12" count="1" selected="0">
            <x v="20"/>
          </reference>
          <reference field="13" count="1" selected="0">
            <x v="0"/>
          </reference>
        </references>
      </pivotArea>
    </format>
    <format dxfId="866">
      <pivotArea dataOnly="0" labelOnly="1" outline="0" fieldPosition="0">
        <references count="3">
          <reference field="0" count="1">
            <x v="2"/>
          </reference>
          <reference field="12" count="1" selected="0">
            <x v="2"/>
          </reference>
          <reference field="13" count="1" selected="0">
            <x v="0"/>
          </reference>
        </references>
      </pivotArea>
    </format>
    <format dxfId="865">
      <pivotArea dataOnly="0" labelOnly="1" outline="0" fieldPosition="0">
        <references count="3">
          <reference field="0" count="1">
            <x v="23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864">
      <pivotArea dataOnly="0" labelOnly="1" outline="0" fieldPosition="0">
        <references count="3">
          <reference field="0" count="1">
            <x v="11"/>
          </reference>
          <reference field="12" count="1" selected="0">
            <x v="4"/>
          </reference>
          <reference field="13" count="1" selected="0">
            <x v="0"/>
          </reference>
        </references>
      </pivotArea>
    </format>
    <format dxfId="863">
      <pivotArea dataOnly="0" labelOnly="1" outline="0" fieldPosition="0">
        <references count="3">
          <reference field="0" count="1">
            <x v="26"/>
          </reference>
          <reference field="12" count="1" selected="0">
            <x v="5"/>
          </reference>
          <reference field="13" count="1" selected="0">
            <x v="0"/>
          </reference>
        </references>
      </pivotArea>
    </format>
    <format dxfId="862">
      <pivotArea dataOnly="0" labelOnly="1" outline="0" fieldPosition="0">
        <references count="3">
          <reference field="0" count="1">
            <x v="49"/>
          </reference>
          <reference field="12" count="1" selected="0">
            <x v="12"/>
          </reference>
          <reference field="13" count="1" selected="0">
            <x v="0"/>
          </reference>
        </references>
      </pivotArea>
    </format>
    <format dxfId="861">
      <pivotArea dataOnly="0" labelOnly="1" outline="0" fieldPosition="0">
        <references count="3">
          <reference field="0" count="1">
            <x v="30"/>
          </reference>
          <reference field="12" count="1" selected="0">
            <x v="13"/>
          </reference>
          <reference field="13" count="1" selected="0">
            <x v="0"/>
          </reference>
        </references>
      </pivotArea>
    </format>
    <format dxfId="860">
      <pivotArea dataOnly="0" labelOnly="1" outline="0" fieldPosition="0">
        <references count="3">
          <reference field="0" count="1">
            <x v="35"/>
          </reference>
          <reference field="12" count="1" selected="0">
            <x v="21"/>
          </reference>
          <reference field="13" count="1" selected="0">
            <x v="0"/>
          </reference>
        </references>
      </pivotArea>
    </format>
    <format dxfId="859">
      <pivotArea dataOnly="0" labelOnly="1" outline="0" fieldPosition="0">
        <references count="3">
          <reference field="0" count="1">
            <x v="33"/>
          </reference>
          <reference field="12" count="1" selected="0">
            <x v="22"/>
          </reference>
          <reference field="13" count="1" selected="0">
            <x v="0"/>
          </reference>
        </references>
      </pivotArea>
    </format>
    <format dxfId="858">
      <pivotArea dataOnly="0" labelOnly="1" outline="0" fieldPosition="0">
        <references count="3">
          <reference field="0" count="1">
            <x v="25"/>
          </reference>
          <reference field="12" count="1" selected="0">
            <x v="9"/>
          </reference>
          <reference field="13" count="1" selected="0">
            <x v="0"/>
          </reference>
        </references>
      </pivotArea>
    </format>
    <format dxfId="857">
      <pivotArea dataOnly="0" labelOnly="1" outline="0" fieldPosition="0">
        <references count="3">
          <reference field="0" count="1">
            <x v="42"/>
          </reference>
          <reference field="12" count="1" selected="0">
            <x v="27"/>
          </reference>
          <reference field="13" count="1" selected="0">
            <x v="1"/>
          </reference>
        </references>
      </pivotArea>
    </format>
    <format dxfId="856">
      <pivotArea dataOnly="0" labelOnly="1" outline="0" fieldPosition="0">
        <references count="3">
          <reference field="0" count="1">
            <x v="6"/>
          </reference>
          <reference field="12" count="1" selected="0">
            <x v="25"/>
          </reference>
          <reference field="13" count="1" selected="0">
            <x v="1"/>
          </reference>
        </references>
      </pivotArea>
    </format>
    <format dxfId="855">
      <pivotArea dataOnly="0" labelOnly="1" outline="0" fieldPosition="0">
        <references count="3">
          <reference field="0" count="1">
            <x v="0"/>
          </reference>
          <reference field="12" count="1" selected="0">
            <x v="23"/>
          </reference>
          <reference field="13" count="1" selected="0">
            <x v="1"/>
          </reference>
        </references>
      </pivotArea>
    </format>
    <format dxfId="854">
      <pivotArea dataOnly="0" labelOnly="1" outline="0" fieldPosition="0">
        <references count="3">
          <reference field="0" count="1">
            <x v="24"/>
          </reference>
          <reference field="12" count="1" selected="0">
            <x v="24"/>
          </reference>
          <reference field="13" count="1" selected="0">
            <x v="1"/>
          </reference>
        </references>
      </pivotArea>
    </format>
    <format dxfId="853">
      <pivotArea dataOnly="0" labelOnly="1" outline="0" fieldPosition="0">
        <references count="3">
          <reference field="0" count="1">
            <x v="37"/>
          </reference>
          <reference field="12" count="1" selected="0">
            <x v="26"/>
          </reference>
          <reference field="13" count="1" selected="0">
            <x v="1"/>
          </reference>
        </references>
      </pivotArea>
    </format>
    <format dxfId="852">
      <pivotArea dataOnly="0" labelOnly="1" outline="0" fieldPosition="0">
        <references count="3">
          <reference field="0" count="1">
            <x v="27"/>
          </reference>
          <reference field="12" count="1" selected="0">
            <x v="36"/>
          </reference>
          <reference field="13" count="1" selected="0">
            <x v="2"/>
          </reference>
        </references>
      </pivotArea>
    </format>
    <format dxfId="851">
      <pivotArea dataOnly="0" labelOnly="1" outline="0" fieldPosition="0">
        <references count="3">
          <reference field="0" count="1">
            <x v="3"/>
          </reference>
          <reference field="12" count="1" selected="0">
            <x v="44"/>
          </reference>
          <reference field="13" count="1" selected="0">
            <x v="2"/>
          </reference>
        </references>
      </pivotArea>
    </format>
    <format dxfId="850">
      <pivotArea dataOnly="0" labelOnly="1" outline="0" fieldPosition="0">
        <references count="3">
          <reference field="0" count="1">
            <x v="34"/>
          </reference>
          <reference field="12" count="1" selected="0">
            <x v="38"/>
          </reference>
          <reference field="13" count="1" selected="0">
            <x v="2"/>
          </reference>
        </references>
      </pivotArea>
    </format>
    <format dxfId="849">
      <pivotArea dataOnly="0" labelOnly="1" outline="0" fieldPosition="0">
        <references count="3">
          <reference field="0" count="1">
            <x v="43"/>
          </reference>
          <reference field="12" count="1" selected="0">
            <x v="35"/>
          </reference>
          <reference field="13" count="1" selected="0">
            <x v="2"/>
          </reference>
        </references>
      </pivotArea>
    </format>
    <format dxfId="848">
      <pivotArea dataOnly="0" labelOnly="1" outline="0" fieldPosition="0">
        <references count="3">
          <reference field="0" count="1">
            <x v="1"/>
          </reference>
          <reference field="12" count="1" selected="0">
            <x v="42"/>
          </reference>
          <reference field="13" count="1" selected="0">
            <x v="2"/>
          </reference>
        </references>
      </pivotArea>
    </format>
    <format dxfId="847">
      <pivotArea dataOnly="0" labelOnly="1" outline="0" fieldPosition="0">
        <references count="3">
          <reference field="0" count="1">
            <x v="3"/>
          </reference>
          <reference field="12" count="1" selected="0">
            <x v="29"/>
          </reference>
          <reference field="13" count="1" selected="0">
            <x v="2"/>
          </reference>
        </references>
      </pivotArea>
    </format>
    <format dxfId="846">
      <pivotArea dataOnly="0" labelOnly="1" outline="0" fieldPosition="0">
        <references count="3">
          <reference field="0" count="1">
            <x v="12"/>
          </reference>
          <reference field="12" count="1" selected="0">
            <x v="43"/>
          </reference>
          <reference field="13" count="1" selected="0">
            <x v="2"/>
          </reference>
        </references>
      </pivotArea>
    </format>
    <format dxfId="845">
      <pivotArea dataOnly="0" labelOnly="1" outline="0" fieldPosition="0">
        <references count="3">
          <reference field="0" count="1">
            <x v="50"/>
          </reference>
          <reference field="12" count="1" selected="0">
            <x v="46"/>
          </reference>
          <reference field="13" count="1" selected="0">
            <x v="2"/>
          </reference>
        </references>
      </pivotArea>
    </format>
    <format dxfId="844">
      <pivotArea dataOnly="0" labelOnly="1" outline="0" fieldPosition="0">
        <references count="3">
          <reference field="0" count="1">
            <x v="31"/>
          </reference>
          <reference field="12" count="1" selected="0">
            <x v="30"/>
          </reference>
          <reference field="13" count="1" selected="0">
            <x v="2"/>
          </reference>
        </references>
      </pivotArea>
    </format>
    <format dxfId="843">
      <pivotArea dataOnly="0" labelOnly="1" outline="0" fieldPosition="0">
        <references count="3">
          <reference field="0" count="1">
            <x v="43"/>
          </reference>
          <reference field="12" count="1" selected="0">
            <x v="37"/>
          </reference>
          <reference field="13" count="1" selected="0">
            <x v="2"/>
          </reference>
        </references>
      </pivotArea>
    </format>
    <format dxfId="842">
      <pivotArea dataOnly="0" labelOnly="1" outline="0" fieldPosition="0">
        <references count="3">
          <reference field="0" count="1">
            <x v="14"/>
          </reference>
          <reference field="12" count="1" selected="0">
            <x v="45"/>
          </reference>
          <reference field="13" count="1" selected="0">
            <x v="2"/>
          </reference>
        </references>
      </pivotArea>
    </format>
    <format dxfId="841">
      <pivotArea dataOnly="0" labelOnly="1" outline="0" fieldPosition="0">
        <references count="3">
          <reference field="0" count="1">
            <x v="40"/>
          </reference>
          <reference field="12" count="1" selected="0">
            <x v="41"/>
          </reference>
          <reference field="13" count="1" selected="0">
            <x v="2"/>
          </reference>
        </references>
      </pivotArea>
    </format>
    <format dxfId="840">
      <pivotArea dataOnly="0" labelOnly="1" outline="0" fieldPosition="0">
        <references count="3">
          <reference field="0" count="1">
            <x v="8"/>
          </reference>
          <reference field="12" count="1" selected="0">
            <x v="39"/>
          </reference>
          <reference field="13" count="1" selected="0">
            <x v="2"/>
          </reference>
        </references>
      </pivotArea>
    </format>
    <format dxfId="839">
      <pivotArea dataOnly="0" labelOnly="1" outline="0" fieldPosition="0">
        <references count="3">
          <reference field="0" count="1">
            <x v="44"/>
          </reference>
          <reference field="12" count="1" selected="0">
            <x v="33"/>
          </reference>
          <reference field="13" count="1" selected="0">
            <x v="2"/>
          </reference>
        </references>
      </pivotArea>
    </format>
    <format dxfId="838">
      <pivotArea dataOnly="0" labelOnly="1" outline="0" fieldPosition="0">
        <references count="3">
          <reference field="0" count="1">
            <x v="22"/>
          </reference>
          <reference field="12" count="1" selected="0">
            <x v="34"/>
          </reference>
          <reference field="13" count="1" selected="0">
            <x v="2"/>
          </reference>
        </references>
      </pivotArea>
    </format>
    <format dxfId="837">
      <pivotArea dataOnly="0" labelOnly="1" outline="0" fieldPosition="0">
        <references count="3">
          <reference field="0" count="1">
            <x v="4"/>
          </reference>
          <reference field="12" count="1" selected="0">
            <x v="31"/>
          </reference>
          <reference field="13" count="1" selected="0">
            <x v="2"/>
          </reference>
        </references>
      </pivotArea>
    </format>
    <format dxfId="836">
      <pivotArea dataOnly="0" labelOnly="1" outline="0" fieldPosition="0">
        <references count="3">
          <reference field="0" count="1">
            <x v="45"/>
          </reference>
          <reference field="12" count="1" selected="0">
            <x v="28"/>
          </reference>
          <reference field="13" count="1" selected="0">
            <x v="2"/>
          </reference>
        </references>
      </pivotArea>
    </format>
    <format dxfId="835">
      <pivotArea dataOnly="0" labelOnly="1" outline="0" fieldPosition="0">
        <references count="3">
          <reference field="0" count="1">
            <x v="13"/>
          </reference>
          <reference field="12" count="1" selected="0">
            <x v="32"/>
          </reference>
          <reference field="13" count="1" selected="0">
            <x v="2"/>
          </reference>
        </references>
      </pivotArea>
    </format>
    <format dxfId="834">
      <pivotArea dataOnly="0" labelOnly="1" outline="0" fieldPosition="0">
        <references count="3">
          <reference field="0" count="1">
            <x v="1"/>
          </reference>
          <reference field="12" count="1" selected="0">
            <x v="40"/>
          </reference>
          <reference field="13" count="1" selected="0">
            <x v="2"/>
          </reference>
        </references>
      </pivotArea>
    </format>
    <format dxfId="833">
      <pivotArea dataOnly="0" labelOnly="1" outline="0" fieldPosition="0">
        <references count="3">
          <reference field="0" count="1">
            <x v="32"/>
          </reference>
          <reference field="12" count="1" selected="0">
            <x v="48"/>
          </reference>
          <reference field="13" count="1" selected="0">
            <x v="3"/>
          </reference>
        </references>
      </pivotArea>
    </format>
    <format dxfId="832">
      <pivotArea dataOnly="0" labelOnly="1" outline="0" fieldPosition="0">
        <references count="3">
          <reference field="0" count="1">
            <x v="7"/>
          </reference>
          <reference field="12" count="1" selected="0">
            <x v="49"/>
          </reference>
          <reference field="13" count="1" selected="0">
            <x v="3"/>
          </reference>
        </references>
      </pivotArea>
    </format>
    <format dxfId="831">
      <pivotArea dataOnly="0" labelOnly="1" outline="0" fieldPosition="0">
        <references count="3">
          <reference field="0" count="1">
            <x v="16"/>
          </reference>
          <reference field="12" count="1" selected="0">
            <x v="53"/>
          </reference>
          <reference field="13" count="1" selected="0">
            <x v="3"/>
          </reference>
        </references>
      </pivotArea>
    </format>
    <format dxfId="830">
      <pivotArea dataOnly="0" labelOnly="1" outline="0" fieldPosition="0">
        <references count="3">
          <reference field="0" count="1">
            <x v="47"/>
          </reference>
          <reference field="12" count="1" selected="0">
            <x v="54"/>
          </reference>
          <reference field="13" count="1" selected="0">
            <x v="3"/>
          </reference>
        </references>
      </pivotArea>
    </format>
    <format dxfId="829">
      <pivotArea dataOnly="0" labelOnly="1" outline="0" fieldPosition="0">
        <references count="3">
          <reference field="0" count="1">
            <x v="19"/>
          </reference>
          <reference field="12" count="1" selected="0">
            <x v="47"/>
          </reference>
          <reference field="13" count="1" selected="0">
            <x v="3"/>
          </reference>
        </references>
      </pivotArea>
    </format>
    <format dxfId="828">
      <pivotArea dataOnly="0" labelOnly="1" outline="0" fieldPosition="0">
        <references count="3">
          <reference field="0" count="1">
            <x v="28"/>
          </reference>
          <reference field="12" count="1" selected="0">
            <x v="50"/>
          </reference>
          <reference field="13" count="1" selected="0">
            <x v="3"/>
          </reference>
        </references>
      </pivotArea>
    </format>
    <format dxfId="827">
      <pivotArea dataOnly="0" labelOnly="1" outline="0" fieldPosition="0">
        <references count="3">
          <reference field="0" count="1">
            <x v="48"/>
          </reference>
          <reference field="12" count="1" selected="0">
            <x v="52"/>
          </reference>
          <reference field="13" count="1" selected="0">
            <x v="3"/>
          </reference>
        </references>
      </pivotArea>
    </format>
    <format dxfId="826">
      <pivotArea dataOnly="0" labelOnly="1" outline="0" fieldPosition="0">
        <references count="3">
          <reference field="0" count="1">
            <x v="41"/>
          </reference>
          <reference field="12" count="1" selected="0">
            <x v="51"/>
          </reference>
          <reference field="13" count="1" selected="0">
            <x v="3"/>
          </reference>
        </references>
      </pivotArea>
    </format>
  </formats>
  <conditionalFormats count="3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3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Hierarchies count="5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FY21 Funding Request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 caption="Organiztion"/>
    <pivotHierarchy dragToRow="0" dragToCol="0" dragToPage="0" dragToData="1"/>
    <pivotHierarchy dragToRow="0" dragToCol="0" dragToPage="0" dragToData="1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 caption="People Served"/>
    <pivotHierarchy dragToRow="0" dragToCol="0" dragToPage="0" dragToData="1"/>
    <pivotHierarchy dragToRow="0" dragToCol="0" dragToPage="0" dragToData="1"/>
    <pivotHierarchy dragToRow="0" dragToCol="0" dragToPage="0" dragToData="1" caption="Project"/>
    <pivotHierarchy dragToRow="0" dragToCol="0" dragToPage="0" dragToData="1"/>
    <pivotHierarchy dragToRow="0" dragToCol="0" dragToPage="0" dragToData="1"/>
    <pivotHierarchy dragToRow="0" dragToCol="0" dragToPage="0" dragToData="1" caption="Results"/>
    <pivotHierarchy dragToRow="0" dragToCol="0" dragToPage="0" dragToData="1"/>
    <pivotHierarchy dragToRow="0" dragToCol="0" dragToPage="0" dragToData="1"/>
    <pivotHierarchy dragToRow="0" dragToCol="0" dragToPage="0" dragToData="1" caption="Evaluation"/>
    <pivotHierarchy dragToRow="0" dragToCol="0" dragToPage="0" dragToData="1"/>
    <pivotHierarchy dragToRow="0" dragToCol="0" dragToPage="0" dragToData="1"/>
    <pivotHierarchy dragToRow="0" dragToCol="0" dragToPage="0" dragToData="1" caption="Equity"/>
    <pivotHierarchy dragToRow="0" dragToCol="0" dragToPage="0" dragToData="1"/>
    <pivotHierarchy dragToRow="0" dragToCol="0" dragToPage="0" dragToData="1"/>
    <pivotHierarchy dragToRow="0" dragToCol="0" dragToPage="0" dragToData="1" caption="Collaboration"/>
    <pivotHierarchy dragToRow="0" dragToCol="0" dragToPage="0" dragToData="1"/>
    <pivotHierarchy dragToRow="0" dragToCol="0" dragToPage="0" dragToData="1"/>
    <pivotHierarchy dragToRow="0" dragToCol="0" dragToPage="0" dragToData="1" caption="Budget"/>
    <pivotHierarchy dragToRow="0" dragToCol="0" dragToPage="0" dragToData="1"/>
    <pivotHierarchy dragToRow="0" dragToCol="0" dragToPage="0" dragToData="1"/>
    <pivotHierarchy dragToRow="0" dragToCol="0" dragToPage="0" dragToData="1" caption="Sustainability"/>
    <pivotHierarchy dragToRow="0" dragToCol="0" dragToPage="0" dragToData="1"/>
    <pivotHierarchy dragToRow="0" dragToCol="0" dragToPage="0" dragToData="1"/>
    <pivotHierarchy dragToRow="0" dragToCol="0" dragToPage="0" dragToData="1" caption="Total Score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6" showRowHeaders="1" showColHeaders="1" showRowStripes="0" showColStripes="0" showLastColumn="1"/>
  <rowHierarchiesUsage count="4">
    <rowHierarchyUsage hierarchyUsage="8"/>
    <rowHierarchyUsage hierarchyUsage="7"/>
    <rowHierarchyUsage hierarchyUsage="6"/>
    <rowHierarchyUsage hierarchyUsage="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e11]"/>
      </x15:pivotTableUISettings>
    </ext>
  </extLst>
</pivotTableDefinition>
</file>

<file path=xl/pivotTables/pivotTable3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missingCaption="0" tag="b5e6acfd-cb55-4e1c-b714-2ad18b7c108f" updatedVersion="6" minRefreshableVersion="3" subtotalHiddenItems="1" rowGrandTotals="0" colGrandTotals="0" itemPrintTitles="1" createdVersion="6" indent="0" compact="0" compactData="0" gridDropZones="1" multipleFieldFilters="0">
  <location ref="B5:G61" firstHeaderRow="2" firstDataRow="2" firstDataCol="5"/>
  <pivotFields count="6">
    <pivotField axis="axisRow" compact="0" allDrilled="1" outline="0" showAll="0" sortType="ascending" defaultSubtotal="0" defaultAttributeDrillState="1">
      <items count="51">
        <item x="11"/>
        <item x="34"/>
        <item x="5"/>
        <item x="2"/>
        <item x="8"/>
        <item x="37"/>
        <item x="32"/>
        <item x="24"/>
        <item x="31"/>
        <item x="29"/>
        <item x="6"/>
        <item x="7"/>
        <item x="42"/>
        <item x="9"/>
        <item x="47"/>
        <item x="39"/>
        <item x="48"/>
        <item x="19"/>
        <item x="41"/>
        <item x="17"/>
        <item x="22"/>
        <item x="16"/>
        <item x="15"/>
        <item x="0"/>
        <item x="12"/>
        <item x="20"/>
        <item x="13"/>
        <item x="25"/>
        <item x="30"/>
        <item x="14"/>
        <item x="28"/>
        <item x="3"/>
        <item x="23"/>
        <item x="50"/>
        <item x="27"/>
        <item x="45"/>
        <item x="33"/>
        <item x="35"/>
        <item x="36"/>
        <item x="43"/>
        <item x="38"/>
        <item x="40"/>
        <item x="46"/>
        <item x="18"/>
        <item x="10"/>
        <item x="1"/>
        <item x="4"/>
        <item x="49"/>
        <item x="44"/>
        <item x="26"/>
        <item x="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sortType="descending" defaultSubtotal="0" defaultAttributeDrillState="1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FY21 Funding Request" axis="axisRow" compact="0" allDrilled="1" outline="0" showAll="0" dataSourceSort="1" defaultSubtotal="0" defaultAttributeDrillState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2"/>
    <field x="0"/>
    <field x="3"/>
    <field x="4"/>
    <field x="5"/>
  </rowFields>
  <rowItems count="55">
    <i>
      <x v="37"/>
      <x v="38"/>
      <x/>
      <x v="2"/>
      <x v="15"/>
    </i>
    <i>
      <x v="25"/>
      <x v="27"/>
      <x v="1"/>
      <x v="15"/>
      <x v="2"/>
    </i>
    <i>
      <x v="16"/>
      <x v="21"/>
      <x/>
      <x v="3"/>
      <x v="2"/>
    </i>
    <i>
      <x v="42"/>
      <x v="18"/>
      <x/>
      <x v="25"/>
      <x v="18"/>
    </i>
    <i>
      <x v="49"/>
      <x v="42"/>
      <x v="2"/>
      <x v="28"/>
      <x v="19"/>
    </i>
    <i>
      <x v="48"/>
      <x v="3"/>
      <x v="1"/>
      <x v="27"/>
      <x v="2"/>
    </i>
    <i>
      <x v="28"/>
      <x v="34"/>
      <x v="1"/>
      <x v="19"/>
      <x v="9"/>
    </i>
    <i>
      <x v="33"/>
      <x v="6"/>
      <x v="2"/>
      <x v="15"/>
      <x v="13"/>
    </i>
    <i>
      <x v="19"/>
      <x v="17"/>
      <x/>
      <x v="6"/>
      <x v="2"/>
    </i>
    <i>
      <x v="18"/>
      <x v="43"/>
      <x v="1"/>
      <x v="6"/>
      <x v="7"/>
    </i>
    <i>
      <x v="40"/>
      <x v="15"/>
      <x/>
      <x v="24"/>
      <x v="2"/>
    </i>
    <i>
      <x v="43"/>
      <x v="1"/>
      <x v="1"/>
      <x v="3"/>
      <x v="2"/>
    </i>
    <i>
      <x v="11"/>
      <x/>
      <x v="2"/>
      <x v="2"/>
      <x v="5"/>
    </i>
    <i>
      <x v="22"/>
      <x v="20"/>
      <x/>
      <x v="15"/>
      <x v="8"/>
    </i>
    <i>
      <x v="2"/>
      <x v="3"/>
      <x v="1"/>
      <x v="2"/>
      <x v="2"/>
    </i>
    <i>
      <x v="14"/>
      <x v="29"/>
      <x/>
      <x v="12"/>
      <x v="2"/>
    </i>
    <i>
      <x v="38"/>
      <x v="5"/>
      <x/>
      <x v="22"/>
      <x v="2"/>
    </i>
    <i>
      <x v="44"/>
      <x v="12"/>
      <x v="1"/>
      <x v="26"/>
      <x v="2"/>
    </i>
    <i>
      <x v="54"/>
      <x v="50"/>
      <x v="1"/>
      <x v="2"/>
      <x v="22"/>
    </i>
    <i>
      <x v="21"/>
      <x v="50"/>
      <x/>
      <x v="2"/>
      <x v="2"/>
    </i>
    <i>
      <x v="23"/>
      <x v="32"/>
      <x v="3"/>
      <x v="16"/>
      <x v="2"/>
    </i>
    <i>
      <x v="24"/>
      <x v="7"/>
      <x v="3"/>
      <x v="17"/>
      <x v="2"/>
    </i>
    <i>
      <x v="3"/>
      <x v="31"/>
      <x v="1"/>
      <x v="3"/>
      <x v="2"/>
    </i>
    <i>
      <x v="34"/>
      <x v="36"/>
      <x/>
      <x v="15"/>
      <x v="14"/>
    </i>
    <i>
      <x v="4"/>
      <x v="46"/>
      <x/>
      <x v="3"/>
      <x v="3"/>
    </i>
    <i>
      <x v="51"/>
      <x v="16"/>
      <x v="3"/>
      <x v="18"/>
      <x v="20"/>
    </i>
    <i>
      <x v="30"/>
      <x v="9"/>
      <x/>
      <x v="8"/>
      <x v="11"/>
    </i>
    <i>
      <x v="52"/>
      <x v="47"/>
      <x v="3"/>
      <x v="30"/>
      <x v="2"/>
    </i>
    <i>
      <x v="6"/>
      <x v="10"/>
      <x/>
      <x v="5"/>
      <x v="2"/>
    </i>
    <i>
      <x v="26"/>
      <x v="43"/>
      <x v="1"/>
      <x v="3"/>
      <x v="2"/>
    </i>
    <i>
      <x v="50"/>
      <x v="14"/>
      <x v="1"/>
      <x v="29"/>
      <x v="2"/>
    </i>
    <i>
      <x v="32"/>
      <x v="8"/>
      <x v="1"/>
      <x v="21"/>
      <x v="2"/>
    </i>
    <i>
      <x v="39"/>
      <x v="40"/>
      <x v="1"/>
      <x v="23"/>
      <x v="16"/>
    </i>
    <i>
      <x v="45"/>
      <x v="39"/>
      <x/>
      <x v="14"/>
      <x v="2"/>
    </i>
    <i>
      <x v="5"/>
      <x v="2"/>
      <x/>
      <x v="4"/>
      <x v="2"/>
    </i>
    <i>
      <x/>
      <x v="23"/>
      <x/>
      <x/>
      <x/>
    </i>
    <i>
      <x v="17"/>
      <x v="19"/>
      <x v="3"/>
      <x v="7"/>
      <x v="2"/>
    </i>
    <i>
      <x v="10"/>
      <x v="44"/>
      <x v="1"/>
      <x v="9"/>
      <x v="2"/>
    </i>
    <i>
      <x v="31"/>
      <x v="28"/>
      <x v="3"/>
      <x v="5"/>
      <x v="12"/>
    </i>
    <i>
      <x v="15"/>
      <x v="22"/>
      <x v="1"/>
      <x v="13"/>
      <x v="2"/>
    </i>
    <i>
      <x v="7"/>
      <x v="11"/>
      <x/>
      <x v="6"/>
      <x v="2"/>
    </i>
    <i>
      <x v="8"/>
      <x v="4"/>
      <x v="1"/>
      <x v="7"/>
      <x v="2"/>
    </i>
    <i>
      <x v="13"/>
      <x v="26"/>
      <x/>
      <x v="11"/>
      <x v="2"/>
    </i>
    <i>
      <x v="1"/>
      <x v="45"/>
      <x v="1"/>
      <x v="1"/>
      <x v="1"/>
    </i>
    <i>
      <x v="46"/>
      <x v="48"/>
      <x v="3"/>
      <x v="12"/>
      <x v="2"/>
    </i>
    <i>
      <x v="27"/>
      <x v="49"/>
      <x/>
      <x v="18"/>
      <x v="2"/>
    </i>
    <i>
      <x v="29"/>
      <x v="30"/>
      <x/>
      <x v="20"/>
      <x v="10"/>
    </i>
    <i>
      <x v="9"/>
      <x v="13"/>
      <x v="1"/>
      <x v="8"/>
      <x v="4"/>
    </i>
    <i>
      <x v="12"/>
      <x v="24"/>
      <x v="2"/>
      <x v="10"/>
      <x v="6"/>
    </i>
    <i>
      <x v="47"/>
      <x v="35"/>
      <x/>
      <x v="12"/>
      <x v="2"/>
    </i>
    <i>
      <x v="35"/>
      <x v="1"/>
      <x v="1"/>
      <x v="12"/>
      <x v="2"/>
    </i>
    <i>
      <x v="53"/>
      <x v="33"/>
      <x/>
      <x v="31"/>
      <x v="21"/>
    </i>
    <i>
      <x v="41"/>
      <x v="41"/>
      <x v="3"/>
      <x v="5"/>
      <x v="17"/>
    </i>
    <i>
      <x v="36"/>
      <x v="37"/>
      <x v="2"/>
      <x v="18"/>
      <x v="2"/>
    </i>
    <i>
      <x v="20"/>
      <x v="25"/>
      <x/>
      <x v="14"/>
      <x v="2"/>
    </i>
  </rowItems>
  <colItems count="1">
    <i/>
  </colItems>
  <dataFields count="1">
    <dataField name="Total Score" fld="1" subtotal="count" baseField="5" baseItem="15"/>
  </dataFields>
  <formats count="512">
    <format dxfId="540">
      <pivotArea type="origin" dataOnly="0" labelOnly="1" outline="0" fieldPosition="0"/>
    </format>
    <format dxfId="539">
      <pivotArea field="0" type="button" dataOnly="0" labelOnly="1" outline="0" axis="axisRow" fieldPosition="1"/>
    </format>
    <format dxfId="538">
      <pivotArea field="2" type="button" dataOnly="0" labelOnly="1" outline="0" axis="axisRow" fieldPosition="0"/>
    </format>
    <format dxfId="537">
      <pivotArea field="3" type="button" dataOnly="0" labelOnly="1" outline="0" axis="axisRow" fieldPosition="2"/>
    </format>
    <format dxfId="536">
      <pivotArea dataOnly="0" labelOnly="1" grandRow="1" outline="0" fieldPosition="0"/>
    </format>
    <format dxfId="5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3">
      <pivotArea field="-2" type="button" dataOnly="0" labelOnly="1" outline="0" axis="axisValues" fieldPosition="0"/>
    </format>
    <format dxfId="53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0">
      <pivotArea field="0" type="button" dataOnly="0" labelOnly="1" outline="0" axis="axisRow" fieldPosition="1"/>
    </format>
    <format dxfId="529">
      <pivotArea field="2" type="button" dataOnly="0" labelOnly="1" outline="0" axis="axisRow" fieldPosition="0"/>
    </format>
    <format dxfId="528">
      <pivotArea field="3" type="button" dataOnly="0" labelOnly="1" outline="0" axis="axisRow" fieldPosition="2"/>
    </format>
    <format dxfId="527">
      <pivotArea field="4" type="button" dataOnly="0" labelOnly="1" outline="0" axis="axisRow" fieldPosition="3"/>
    </format>
    <format dxfId="526">
      <pivotArea dataOnly="0" labelOnly="1" outline="0" fieldPosition="0">
        <references count="1">
          <reference field="3" count="0"/>
        </references>
      </pivotArea>
    </format>
    <format dxfId="525">
      <pivotArea dataOnly="0" labelOnly="1" outline="0" fieldPosition="0">
        <references count="1">
          <reference field="2" count="0"/>
        </references>
      </pivotArea>
    </format>
    <format dxfId="524">
      <pivotArea dataOnly="0" labelOnly="1" outline="0" fieldPosition="0">
        <references count="4">
          <reference field="0" count="1" selected="0">
            <x v="38"/>
          </reference>
          <reference field="2" count="1" selected="0">
            <x v="37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523">
      <pivotArea dataOnly="0" labelOnly="1" outline="0" fieldPosition="0">
        <references count="4">
          <reference field="0" count="1" selected="0">
            <x v="27"/>
          </reference>
          <reference field="2" count="1" selected="0">
            <x v="25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522">
      <pivotArea dataOnly="0" labelOnly="1" outline="0" fieldPosition="0">
        <references count="4">
          <reference field="0" count="1" selected="0">
            <x v="21"/>
          </reference>
          <reference field="2" count="1" selected="0">
            <x v="16"/>
          </reference>
          <reference field="3" count="1" selected="0">
            <x v="0"/>
          </reference>
          <reference field="4" count="1">
            <x v="3"/>
          </reference>
        </references>
      </pivotArea>
    </format>
    <format dxfId="521">
      <pivotArea dataOnly="0" labelOnly="1" outline="0" fieldPosition="0">
        <references count="4">
          <reference field="0" count="1" selected="0">
            <x v="18"/>
          </reference>
          <reference field="2" count="1" selected="0">
            <x v="42"/>
          </reference>
          <reference field="3" count="1" selected="0">
            <x v="0"/>
          </reference>
          <reference field="4" count="1">
            <x v="25"/>
          </reference>
        </references>
      </pivotArea>
    </format>
    <format dxfId="520">
      <pivotArea dataOnly="0" labelOnly="1" outline="0" fieldPosition="0">
        <references count="4">
          <reference field="0" count="1" selected="0">
            <x v="42"/>
          </reference>
          <reference field="2" count="1" selected="0">
            <x v="49"/>
          </reference>
          <reference field="3" count="1" selected="0">
            <x v="2"/>
          </reference>
          <reference field="4" count="1">
            <x v="28"/>
          </reference>
        </references>
      </pivotArea>
    </format>
    <format dxfId="519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48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518">
      <pivotArea dataOnly="0" labelOnly="1" outline="0" fieldPosition="0">
        <references count="4">
          <reference field="0" count="1" selected="0">
            <x v="34"/>
          </reference>
          <reference field="2" count="1" selected="0">
            <x v="28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517">
      <pivotArea dataOnly="0" labelOnly="1" outline="0" fieldPosition="0">
        <references count="4">
          <reference field="0" count="1" selected="0">
            <x v="6"/>
          </reference>
          <reference field="2" count="1" selected="0">
            <x v="33"/>
          </reference>
          <reference field="3" count="1" selected="0">
            <x v="2"/>
          </reference>
          <reference field="4" count="1">
            <x v="15"/>
          </reference>
        </references>
      </pivotArea>
    </format>
    <format dxfId="516">
      <pivotArea dataOnly="0" labelOnly="1" outline="0" fieldPosition="0">
        <references count="4">
          <reference field="0" count="1" selected="0">
            <x v="17"/>
          </reference>
          <reference field="2" count="1" selected="0">
            <x v="19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515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18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514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40"/>
          </reference>
          <reference field="3" count="1" selected="0">
            <x v="0"/>
          </reference>
          <reference field="4" count="1">
            <x v="24"/>
          </reference>
        </references>
      </pivotArea>
    </format>
    <format dxfId="513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43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512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11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511">
      <pivotArea dataOnly="0" labelOnly="1" outline="0" fieldPosition="0">
        <references count="4">
          <reference field="0" count="1" selected="0">
            <x v="20"/>
          </reference>
          <reference field="2" count="1" selected="0">
            <x v="22"/>
          </reference>
          <reference field="3" count="1" selected="0">
            <x v="0"/>
          </reference>
          <reference field="4" count="1">
            <x v="15"/>
          </reference>
        </references>
      </pivotArea>
    </format>
    <format dxfId="510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509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14"/>
          </reference>
          <reference field="3" count="1" selected="0">
            <x v="0"/>
          </reference>
          <reference field="4" count="1">
            <x v="12"/>
          </reference>
        </references>
      </pivotArea>
    </format>
    <format dxfId="508">
      <pivotArea dataOnly="0" labelOnly="1" outline="0" fieldPosition="0">
        <references count="4">
          <reference field="0" count="1" selected="0">
            <x v="5"/>
          </reference>
          <reference field="2" count="1" selected="0">
            <x v="38"/>
          </reference>
          <reference field="3" count="1" selected="0">
            <x v="0"/>
          </reference>
          <reference field="4" count="1">
            <x v="22"/>
          </reference>
        </references>
      </pivotArea>
    </format>
    <format dxfId="507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44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506">
      <pivotArea dataOnly="0" labelOnly="1" outline="0" fieldPosition="0">
        <references count="4">
          <reference field="0" count="1" selected="0">
            <x v="50"/>
          </reference>
          <reference field="2" count="1" selected="0">
            <x v="54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505">
      <pivotArea dataOnly="0" labelOnly="1" outline="0" fieldPosition="0">
        <references count="4">
          <reference field="0" count="1" selected="0">
            <x v="50"/>
          </reference>
          <reference field="2" count="1" selected="0">
            <x v="21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504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23"/>
          </reference>
          <reference field="3" count="1" selected="0">
            <x v="3"/>
          </reference>
          <reference field="4" count="1">
            <x v="16"/>
          </reference>
        </references>
      </pivotArea>
    </format>
    <format dxfId="503">
      <pivotArea dataOnly="0" labelOnly="1" outline="0" fieldPosition="0">
        <references count="4">
          <reference field="0" count="1" selected="0">
            <x v="7"/>
          </reference>
          <reference field="2" count="1" selected="0">
            <x v="24"/>
          </reference>
          <reference field="3" count="1" selected="0">
            <x v="3"/>
          </reference>
          <reference field="4" count="1">
            <x v="17"/>
          </reference>
        </references>
      </pivotArea>
    </format>
    <format dxfId="502">
      <pivotArea dataOnly="0" labelOnly="1" outline="0" fieldPosition="0">
        <references count="4">
          <reference field="0" count="1" selected="0">
            <x v="31"/>
          </reference>
          <reference field="2" count="1" selected="0">
            <x v="3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501">
      <pivotArea dataOnly="0" labelOnly="1" outline="0" fieldPosition="0">
        <references count="4">
          <reference field="0" count="1" selected="0">
            <x v="36"/>
          </reference>
          <reference field="2" count="1" selected="0">
            <x v="34"/>
          </reference>
          <reference field="3" count="1" selected="0">
            <x v="0"/>
          </reference>
          <reference field="4" count="1">
            <x v="15"/>
          </reference>
        </references>
      </pivotArea>
    </format>
    <format dxfId="500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4"/>
          </reference>
          <reference field="3" count="1" selected="0">
            <x v="0"/>
          </reference>
          <reference field="4" count="1">
            <x v="3"/>
          </reference>
        </references>
      </pivotArea>
    </format>
    <format dxfId="499">
      <pivotArea dataOnly="0" labelOnly="1" outline="0" fieldPosition="0">
        <references count="4">
          <reference field="0" count="1" selected="0">
            <x v="16"/>
          </reference>
          <reference field="2" count="1" selected="0">
            <x v="51"/>
          </reference>
          <reference field="3" count="1" selected="0">
            <x v="3"/>
          </reference>
          <reference field="4" count="1">
            <x v="18"/>
          </reference>
        </references>
      </pivotArea>
    </format>
    <format dxfId="498">
      <pivotArea dataOnly="0" labelOnly="1" outline="0" fieldPosition="0">
        <references count="4">
          <reference field="0" count="1" selected="0">
            <x v="9"/>
          </reference>
          <reference field="2" count="1" selected="0">
            <x v="30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497">
      <pivotArea dataOnly="0" labelOnly="1" outline="0" fieldPosition="0">
        <references count="4">
          <reference field="0" count="1" selected="0">
            <x v="47"/>
          </reference>
          <reference field="2" count="1" selected="0">
            <x v="52"/>
          </reference>
          <reference field="3" count="1" selected="0">
            <x v="3"/>
          </reference>
          <reference field="4" count="1">
            <x v="30"/>
          </reference>
        </references>
      </pivotArea>
    </format>
    <format dxfId="496">
      <pivotArea dataOnly="0" labelOnly="1" outline="0" fieldPosition="0">
        <references count="4">
          <reference field="0" count="1" selected="0">
            <x v="10"/>
          </reference>
          <reference field="2" count="1" selected="0">
            <x v="6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495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26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494">
      <pivotArea dataOnly="0" labelOnly="1" outline="0" fieldPosition="0">
        <references count="4">
          <reference field="0" count="1" selected="0">
            <x v="14"/>
          </reference>
          <reference field="2" count="1" selected="0">
            <x v="50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493">
      <pivotArea dataOnly="0" labelOnly="1" outline="0" fieldPosition="0">
        <references count="4">
          <reference field="0" count="1" selected="0">
            <x v="8"/>
          </reference>
          <reference field="2" count="1" selected="0">
            <x v="32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492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39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491">
      <pivotArea dataOnly="0" labelOnly="1" outline="0" fieldPosition="0">
        <references count="4">
          <reference field="0" count="1" selected="0">
            <x v="39"/>
          </reference>
          <reference field="2" count="1" selected="0">
            <x v="45"/>
          </reference>
          <reference field="3" count="1" selected="0">
            <x v="0"/>
          </reference>
          <reference field="4" count="1">
            <x v="14"/>
          </reference>
        </references>
      </pivotArea>
    </format>
    <format dxfId="490">
      <pivotArea dataOnly="0" labelOnly="1" outline="0" fieldPosition="0">
        <references count="4">
          <reference field="0" count="1" selected="0">
            <x v="2"/>
          </reference>
          <reference field="2" count="1" selected="0">
            <x v="5"/>
          </reference>
          <reference field="3" count="1" selected="0">
            <x v="0"/>
          </reference>
          <reference field="4" count="1">
            <x v="4"/>
          </reference>
        </references>
      </pivotArea>
    </format>
    <format dxfId="489">
      <pivotArea dataOnly="0" labelOnly="1" outline="0" fieldPosition="0">
        <references count="4">
          <reference field="0" count="1" selected="0">
            <x v="23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488">
      <pivotArea dataOnly="0" labelOnly="1" outline="0" fieldPosition="0">
        <references count="4">
          <reference field="0" count="1" selected="0">
            <x v="19"/>
          </reference>
          <reference field="2" count="1" selected="0">
            <x v="17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487">
      <pivotArea dataOnly="0" labelOnly="1" outline="0" fieldPosition="0">
        <references count="4">
          <reference field="0" count="1" selected="0">
            <x v="44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486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3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485">
      <pivotArea dataOnly="0" labelOnly="1" outline="0" fieldPosition="0">
        <references count="4">
          <reference field="0" count="1" selected="0">
            <x v="22"/>
          </reference>
          <reference field="2" count="1" selected="0">
            <x v="15"/>
          </reference>
          <reference field="3" count="1" selected="0">
            <x v="1"/>
          </reference>
          <reference field="4" count="1">
            <x v="13"/>
          </reference>
        </references>
      </pivotArea>
    </format>
    <format dxfId="484">
      <pivotArea dataOnly="0" labelOnly="1" outline="0" fieldPosition="0">
        <references count="4">
          <reference field="0" count="1" selected="0">
            <x v="11"/>
          </reference>
          <reference field="2" count="1" selected="0">
            <x v="7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483">
      <pivotArea dataOnly="0" labelOnly="1" outline="0" fieldPosition="0">
        <references count="4">
          <reference field="0" count="1" selected="0">
            <x v="4"/>
          </reference>
          <reference field="2" count="1" selected="0">
            <x v="8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482">
      <pivotArea dataOnly="0" labelOnly="1" outline="0" fieldPosition="0">
        <references count="4">
          <reference field="0" count="1" selected="0">
            <x v="26"/>
          </reference>
          <reference field="2" count="1" selected="0">
            <x v="13"/>
          </reference>
          <reference field="3" count="1" selected="0">
            <x v="0"/>
          </reference>
          <reference field="4" count="1">
            <x v="11"/>
          </reference>
        </references>
      </pivotArea>
    </format>
    <format dxfId="481">
      <pivotArea dataOnly="0" labelOnly="1" outline="0" fieldPosition="0">
        <references count="4">
          <reference field="0" count="1" selected="0">
            <x v="45"/>
          </reference>
          <reference field="2" count="1" selected="0">
            <x v="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480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46"/>
          </reference>
          <reference field="3" count="1" selected="0">
            <x v="3"/>
          </reference>
          <reference field="4" count="1">
            <x v="12"/>
          </reference>
        </references>
      </pivotArea>
    </format>
    <format dxfId="479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7"/>
          </reference>
          <reference field="3" count="1" selected="0">
            <x v="0"/>
          </reference>
          <reference field="4" count="1">
            <x v="18"/>
          </reference>
        </references>
      </pivotArea>
    </format>
    <format dxfId="478">
      <pivotArea dataOnly="0" labelOnly="1" outline="0" fieldPosition="0">
        <references count="4">
          <reference field="0" count="1" selected="0">
            <x v="30"/>
          </reference>
          <reference field="2" count="1" selected="0">
            <x v="29"/>
          </reference>
          <reference field="3" count="1" selected="0">
            <x v="0"/>
          </reference>
          <reference field="4" count="1">
            <x v="20"/>
          </reference>
        </references>
      </pivotArea>
    </format>
    <format dxfId="477">
      <pivotArea dataOnly="0" labelOnly="1" outline="0" fieldPosition="0">
        <references count="4">
          <reference field="0" count="1" selected="0">
            <x v="13"/>
          </reference>
          <reference field="2" count="1" selected="0">
            <x v="9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476">
      <pivotArea dataOnly="0" labelOnly="1" outline="0" fieldPosition="0">
        <references count="4">
          <reference field="0" count="1" selected="0">
            <x v="24"/>
          </reference>
          <reference field="2" count="1" selected="0">
            <x v="12"/>
          </reference>
          <reference field="3" count="1" selected="0">
            <x v="2"/>
          </reference>
          <reference field="4" count="1">
            <x v="10"/>
          </reference>
        </references>
      </pivotArea>
    </format>
    <format dxfId="475">
      <pivotArea dataOnly="0" labelOnly="1" outline="0" fieldPosition="0">
        <references count="4">
          <reference field="0" count="1" selected="0">
            <x v="35"/>
          </reference>
          <reference field="2" count="1" selected="0">
            <x v="47"/>
          </reference>
          <reference field="3" count="1" selected="0">
            <x v="0"/>
          </reference>
          <reference field="4" count="1">
            <x v="12"/>
          </reference>
        </references>
      </pivotArea>
    </format>
    <format dxfId="474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35"/>
          </reference>
          <reference field="3" count="1" selected="0">
            <x v="1"/>
          </reference>
          <reference field="4" count="1">
            <x v="12"/>
          </reference>
        </references>
      </pivotArea>
    </format>
    <format dxfId="473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53"/>
          </reference>
          <reference field="3" count="1" selected="0">
            <x v="0"/>
          </reference>
          <reference field="4" count="1">
            <x v="31"/>
          </reference>
        </references>
      </pivotArea>
    </format>
    <format dxfId="472">
      <pivotArea dataOnly="0" labelOnly="1" outline="0" fieldPosition="0">
        <references count="4">
          <reference field="0" count="1" selected="0">
            <x v="41"/>
          </reference>
          <reference field="2" count="1" selected="0">
            <x v="4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471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36"/>
          </reference>
          <reference field="3" count="1" selected="0">
            <x v="2"/>
          </reference>
          <reference field="4" count="1">
            <x v="18"/>
          </reference>
        </references>
      </pivotArea>
    </format>
    <format dxfId="470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20"/>
          </reference>
          <reference field="3" count="1" selected="0">
            <x v="0"/>
          </reference>
          <reference field="4" count="1">
            <x v="14"/>
          </reference>
        </references>
      </pivotArea>
    </format>
    <format dxfId="469">
      <pivotArea dataOnly="0" labelOnly="1" outline="0" fieldPosition="0">
        <references count="4">
          <reference field="0" count="1" selected="0">
            <x v="38"/>
          </reference>
          <reference field="2" count="1" selected="0">
            <x v="37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468">
      <pivotArea dataOnly="0" labelOnly="1" outline="0" fieldPosition="0">
        <references count="4">
          <reference field="0" count="1" selected="0">
            <x v="27"/>
          </reference>
          <reference field="2" count="1" selected="0">
            <x v="25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467">
      <pivotArea dataOnly="0" labelOnly="1" outline="0" fieldPosition="0">
        <references count="4">
          <reference field="0" count="1" selected="0">
            <x v="21"/>
          </reference>
          <reference field="2" count="1" selected="0">
            <x v="16"/>
          </reference>
          <reference field="3" count="1" selected="0">
            <x v="0"/>
          </reference>
          <reference field="4" count="1">
            <x v="3"/>
          </reference>
        </references>
      </pivotArea>
    </format>
    <format dxfId="466">
      <pivotArea dataOnly="0" labelOnly="1" outline="0" fieldPosition="0">
        <references count="4">
          <reference field="0" count="1" selected="0">
            <x v="18"/>
          </reference>
          <reference field="2" count="1" selected="0">
            <x v="42"/>
          </reference>
          <reference field="3" count="1" selected="0">
            <x v="0"/>
          </reference>
          <reference field="4" count="1">
            <x v="25"/>
          </reference>
        </references>
      </pivotArea>
    </format>
    <format dxfId="465">
      <pivotArea dataOnly="0" labelOnly="1" outline="0" fieldPosition="0">
        <references count="4">
          <reference field="0" count="1" selected="0">
            <x v="42"/>
          </reference>
          <reference field="2" count="1" selected="0">
            <x v="49"/>
          </reference>
          <reference field="3" count="1" selected="0">
            <x v="2"/>
          </reference>
          <reference field="4" count="1">
            <x v="28"/>
          </reference>
        </references>
      </pivotArea>
    </format>
    <format dxfId="464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48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463">
      <pivotArea dataOnly="0" labelOnly="1" outline="0" fieldPosition="0">
        <references count="4">
          <reference field="0" count="1" selected="0">
            <x v="34"/>
          </reference>
          <reference field="2" count="1" selected="0">
            <x v="28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462">
      <pivotArea dataOnly="0" labelOnly="1" outline="0" fieldPosition="0">
        <references count="4">
          <reference field="0" count="1" selected="0">
            <x v="6"/>
          </reference>
          <reference field="2" count="1" selected="0">
            <x v="33"/>
          </reference>
          <reference field="3" count="1" selected="0">
            <x v="2"/>
          </reference>
          <reference field="4" count="1">
            <x v="15"/>
          </reference>
        </references>
      </pivotArea>
    </format>
    <format dxfId="461">
      <pivotArea dataOnly="0" labelOnly="1" outline="0" fieldPosition="0">
        <references count="4">
          <reference field="0" count="1" selected="0">
            <x v="17"/>
          </reference>
          <reference field="2" count="1" selected="0">
            <x v="19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460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18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459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40"/>
          </reference>
          <reference field="3" count="1" selected="0">
            <x v="0"/>
          </reference>
          <reference field="4" count="1">
            <x v="24"/>
          </reference>
        </references>
      </pivotArea>
    </format>
    <format dxfId="458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43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457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11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456">
      <pivotArea dataOnly="0" labelOnly="1" outline="0" fieldPosition="0">
        <references count="4">
          <reference field="0" count="1" selected="0">
            <x v="20"/>
          </reference>
          <reference field="2" count="1" selected="0">
            <x v="22"/>
          </reference>
          <reference field="3" count="1" selected="0">
            <x v="0"/>
          </reference>
          <reference field="4" count="1">
            <x v="15"/>
          </reference>
        </references>
      </pivotArea>
    </format>
    <format dxfId="455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454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14"/>
          </reference>
          <reference field="3" count="1" selected="0">
            <x v="0"/>
          </reference>
          <reference field="4" count="1">
            <x v="12"/>
          </reference>
        </references>
      </pivotArea>
    </format>
    <format dxfId="453">
      <pivotArea dataOnly="0" labelOnly="1" outline="0" fieldPosition="0">
        <references count="4">
          <reference field="0" count="1" selected="0">
            <x v="5"/>
          </reference>
          <reference field="2" count="1" selected="0">
            <x v="38"/>
          </reference>
          <reference field="3" count="1" selected="0">
            <x v="0"/>
          </reference>
          <reference field="4" count="1">
            <x v="22"/>
          </reference>
        </references>
      </pivotArea>
    </format>
    <format dxfId="452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44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451">
      <pivotArea dataOnly="0" labelOnly="1" outline="0" fieldPosition="0">
        <references count="4">
          <reference field="0" count="1" selected="0">
            <x v="50"/>
          </reference>
          <reference field="2" count="1" selected="0">
            <x v="54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450">
      <pivotArea dataOnly="0" labelOnly="1" outline="0" fieldPosition="0">
        <references count="4">
          <reference field="0" count="1" selected="0">
            <x v="50"/>
          </reference>
          <reference field="2" count="1" selected="0">
            <x v="21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449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23"/>
          </reference>
          <reference field="3" count="1" selected="0">
            <x v="3"/>
          </reference>
          <reference field="4" count="1">
            <x v="16"/>
          </reference>
        </references>
      </pivotArea>
    </format>
    <format dxfId="448">
      <pivotArea dataOnly="0" labelOnly="1" outline="0" fieldPosition="0">
        <references count="4">
          <reference field="0" count="1" selected="0">
            <x v="7"/>
          </reference>
          <reference field="2" count="1" selected="0">
            <x v="24"/>
          </reference>
          <reference field="3" count="1" selected="0">
            <x v="3"/>
          </reference>
          <reference field="4" count="1">
            <x v="17"/>
          </reference>
        </references>
      </pivotArea>
    </format>
    <format dxfId="447">
      <pivotArea dataOnly="0" labelOnly="1" outline="0" fieldPosition="0">
        <references count="4">
          <reference field="0" count="1" selected="0">
            <x v="31"/>
          </reference>
          <reference field="2" count="1" selected="0">
            <x v="3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446">
      <pivotArea dataOnly="0" labelOnly="1" outline="0" fieldPosition="0">
        <references count="4">
          <reference field="0" count="1" selected="0">
            <x v="36"/>
          </reference>
          <reference field="2" count="1" selected="0">
            <x v="34"/>
          </reference>
          <reference field="3" count="1" selected="0">
            <x v="0"/>
          </reference>
          <reference field="4" count="1">
            <x v="15"/>
          </reference>
        </references>
      </pivotArea>
    </format>
    <format dxfId="445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4"/>
          </reference>
          <reference field="3" count="1" selected="0">
            <x v="0"/>
          </reference>
          <reference field="4" count="1">
            <x v="3"/>
          </reference>
        </references>
      </pivotArea>
    </format>
    <format dxfId="444">
      <pivotArea dataOnly="0" labelOnly="1" outline="0" fieldPosition="0">
        <references count="4">
          <reference field="0" count="1" selected="0">
            <x v="16"/>
          </reference>
          <reference field="2" count="1" selected="0">
            <x v="51"/>
          </reference>
          <reference field="3" count="1" selected="0">
            <x v="3"/>
          </reference>
          <reference field="4" count="1">
            <x v="18"/>
          </reference>
        </references>
      </pivotArea>
    </format>
    <format dxfId="443">
      <pivotArea dataOnly="0" labelOnly="1" outline="0" fieldPosition="0">
        <references count="4">
          <reference field="0" count="1" selected="0">
            <x v="9"/>
          </reference>
          <reference field="2" count="1" selected="0">
            <x v="30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442">
      <pivotArea dataOnly="0" labelOnly="1" outline="0" fieldPosition="0">
        <references count="4">
          <reference field="0" count="1" selected="0">
            <x v="47"/>
          </reference>
          <reference field="2" count="1" selected="0">
            <x v="52"/>
          </reference>
          <reference field="3" count="1" selected="0">
            <x v="3"/>
          </reference>
          <reference field="4" count="1">
            <x v="30"/>
          </reference>
        </references>
      </pivotArea>
    </format>
    <format dxfId="441">
      <pivotArea dataOnly="0" labelOnly="1" outline="0" fieldPosition="0">
        <references count="4">
          <reference field="0" count="1" selected="0">
            <x v="10"/>
          </reference>
          <reference field="2" count="1" selected="0">
            <x v="6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440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26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439">
      <pivotArea dataOnly="0" labelOnly="1" outline="0" fieldPosition="0">
        <references count="4">
          <reference field="0" count="1" selected="0">
            <x v="14"/>
          </reference>
          <reference field="2" count="1" selected="0">
            <x v="50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438">
      <pivotArea dataOnly="0" labelOnly="1" outline="0" fieldPosition="0">
        <references count="4">
          <reference field="0" count="1" selected="0">
            <x v="8"/>
          </reference>
          <reference field="2" count="1" selected="0">
            <x v="32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437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39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436">
      <pivotArea dataOnly="0" labelOnly="1" outline="0" fieldPosition="0">
        <references count="4">
          <reference field="0" count="1" selected="0">
            <x v="39"/>
          </reference>
          <reference field="2" count="1" selected="0">
            <x v="45"/>
          </reference>
          <reference field="3" count="1" selected="0">
            <x v="0"/>
          </reference>
          <reference field="4" count="1">
            <x v="14"/>
          </reference>
        </references>
      </pivotArea>
    </format>
    <format dxfId="435">
      <pivotArea dataOnly="0" labelOnly="1" outline="0" fieldPosition="0">
        <references count="4">
          <reference field="0" count="1" selected="0">
            <x v="2"/>
          </reference>
          <reference field="2" count="1" selected="0">
            <x v="5"/>
          </reference>
          <reference field="3" count="1" selected="0">
            <x v="0"/>
          </reference>
          <reference field="4" count="1">
            <x v="4"/>
          </reference>
        </references>
      </pivotArea>
    </format>
    <format dxfId="434">
      <pivotArea dataOnly="0" labelOnly="1" outline="0" fieldPosition="0">
        <references count="4">
          <reference field="0" count="1" selected="0">
            <x v="23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433">
      <pivotArea dataOnly="0" labelOnly="1" outline="0" fieldPosition="0">
        <references count="4">
          <reference field="0" count="1" selected="0">
            <x v="19"/>
          </reference>
          <reference field="2" count="1" selected="0">
            <x v="17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432">
      <pivotArea dataOnly="0" labelOnly="1" outline="0" fieldPosition="0">
        <references count="4">
          <reference field="0" count="1" selected="0">
            <x v="44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431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3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430">
      <pivotArea dataOnly="0" labelOnly="1" outline="0" fieldPosition="0">
        <references count="4">
          <reference field="0" count="1" selected="0">
            <x v="22"/>
          </reference>
          <reference field="2" count="1" selected="0">
            <x v="15"/>
          </reference>
          <reference field="3" count="1" selected="0">
            <x v="1"/>
          </reference>
          <reference field="4" count="1">
            <x v="13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11"/>
          </reference>
          <reference field="2" count="1" selected="0">
            <x v="7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428">
      <pivotArea dataOnly="0" labelOnly="1" outline="0" fieldPosition="0">
        <references count="4">
          <reference field="0" count="1" selected="0">
            <x v="4"/>
          </reference>
          <reference field="2" count="1" selected="0">
            <x v="8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427">
      <pivotArea dataOnly="0" labelOnly="1" outline="0" fieldPosition="0">
        <references count="4">
          <reference field="0" count="1" selected="0">
            <x v="26"/>
          </reference>
          <reference field="2" count="1" selected="0">
            <x v="13"/>
          </reference>
          <reference field="3" count="1" selected="0">
            <x v="0"/>
          </reference>
          <reference field="4" count="1">
            <x v="11"/>
          </reference>
        </references>
      </pivotArea>
    </format>
    <format dxfId="426">
      <pivotArea dataOnly="0" labelOnly="1" outline="0" fieldPosition="0">
        <references count="4">
          <reference field="0" count="1" selected="0">
            <x v="45"/>
          </reference>
          <reference field="2" count="1" selected="0">
            <x v="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425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46"/>
          </reference>
          <reference field="3" count="1" selected="0">
            <x v="3"/>
          </reference>
          <reference field="4" count="1">
            <x v="12"/>
          </reference>
        </references>
      </pivotArea>
    </format>
    <format dxfId="424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7"/>
          </reference>
          <reference field="3" count="1" selected="0">
            <x v="0"/>
          </reference>
          <reference field="4" count="1">
            <x v="18"/>
          </reference>
        </references>
      </pivotArea>
    </format>
    <format dxfId="423">
      <pivotArea dataOnly="0" labelOnly="1" outline="0" fieldPosition="0">
        <references count="4">
          <reference field="0" count="1" selected="0">
            <x v="30"/>
          </reference>
          <reference field="2" count="1" selected="0">
            <x v="29"/>
          </reference>
          <reference field="3" count="1" selected="0">
            <x v="0"/>
          </reference>
          <reference field="4" count="1">
            <x v="20"/>
          </reference>
        </references>
      </pivotArea>
    </format>
    <format dxfId="422">
      <pivotArea dataOnly="0" labelOnly="1" outline="0" fieldPosition="0">
        <references count="4">
          <reference field="0" count="1" selected="0">
            <x v="13"/>
          </reference>
          <reference field="2" count="1" selected="0">
            <x v="9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421">
      <pivotArea dataOnly="0" labelOnly="1" outline="0" fieldPosition="0">
        <references count="4">
          <reference field="0" count="1" selected="0">
            <x v="24"/>
          </reference>
          <reference field="2" count="1" selected="0">
            <x v="12"/>
          </reference>
          <reference field="3" count="1" selected="0">
            <x v="2"/>
          </reference>
          <reference field="4" count="1">
            <x v="10"/>
          </reference>
        </references>
      </pivotArea>
    </format>
    <format dxfId="420">
      <pivotArea dataOnly="0" labelOnly="1" outline="0" fieldPosition="0">
        <references count="4">
          <reference field="0" count="1" selected="0">
            <x v="35"/>
          </reference>
          <reference field="2" count="1" selected="0">
            <x v="47"/>
          </reference>
          <reference field="3" count="1" selected="0">
            <x v="0"/>
          </reference>
          <reference field="4" count="1">
            <x v="12"/>
          </reference>
        </references>
      </pivotArea>
    </format>
    <format dxfId="419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35"/>
          </reference>
          <reference field="3" count="1" selected="0">
            <x v="1"/>
          </reference>
          <reference field="4" count="1">
            <x v="12"/>
          </reference>
        </references>
      </pivotArea>
    </format>
    <format dxfId="418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53"/>
          </reference>
          <reference field="3" count="1" selected="0">
            <x v="0"/>
          </reference>
          <reference field="4" count="1">
            <x v="31"/>
          </reference>
        </references>
      </pivotArea>
    </format>
    <format dxfId="417">
      <pivotArea dataOnly="0" labelOnly="1" outline="0" fieldPosition="0">
        <references count="4">
          <reference field="0" count="1" selected="0">
            <x v="41"/>
          </reference>
          <reference field="2" count="1" selected="0">
            <x v="4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36"/>
          </reference>
          <reference field="3" count="1" selected="0">
            <x v="2"/>
          </reference>
          <reference field="4" count="1">
            <x v="18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20"/>
          </reference>
          <reference field="3" count="1" selected="0">
            <x v="0"/>
          </reference>
          <reference field="4" count="1">
            <x v="14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38"/>
          </reference>
          <reference field="2" count="1" selected="0">
            <x v="37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27"/>
          </reference>
          <reference field="2" count="1" selected="0">
            <x v="25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21"/>
          </reference>
          <reference field="2" count="1" selected="0">
            <x v="16"/>
          </reference>
          <reference field="3" count="1" selected="0">
            <x v="0"/>
          </reference>
          <reference field="4" count="1">
            <x v="3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18"/>
          </reference>
          <reference field="2" count="1" selected="0">
            <x v="42"/>
          </reference>
          <reference field="3" count="1" selected="0">
            <x v="0"/>
          </reference>
          <reference field="4" count="1">
            <x v="25"/>
          </reference>
        </references>
      </pivotArea>
    </format>
    <format dxfId="410">
      <pivotArea dataOnly="0" labelOnly="1" outline="0" fieldPosition="0">
        <references count="4">
          <reference field="0" count="1" selected="0">
            <x v="42"/>
          </reference>
          <reference field="2" count="1" selected="0">
            <x v="49"/>
          </reference>
          <reference field="3" count="1" selected="0">
            <x v="2"/>
          </reference>
          <reference field="4" count="1">
            <x v="28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48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34"/>
          </reference>
          <reference field="2" count="1" selected="0">
            <x v="28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6"/>
          </reference>
          <reference field="2" count="1" selected="0">
            <x v="33"/>
          </reference>
          <reference field="3" count="1" selected="0">
            <x v="2"/>
          </reference>
          <reference field="4" count="1">
            <x v="15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17"/>
          </reference>
          <reference field="2" count="1" selected="0">
            <x v="19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18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40"/>
          </reference>
          <reference field="3" count="1" selected="0">
            <x v="0"/>
          </reference>
          <reference field="4" count="1">
            <x v="24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43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11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20"/>
          </reference>
          <reference field="2" count="1" selected="0">
            <x v="22"/>
          </reference>
          <reference field="3" count="1" selected="0">
            <x v="0"/>
          </reference>
          <reference field="4" count="1">
            <x v="15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14"/>
          </reference>
          <reference field="3" count="1" selected="0">
            <x v="0"/>
          </reference>
          <reference field="4" count="1">
            <x v="12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5"/>
          </reference>
          <reference field="2" count="1" selected="0">
            <x v="38"/>
          </reference>
          <reference field="3" count="1" selected="0">
            <x v="0"/>
          </reference>
          <reference field="4" count="1">
            <x v="22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44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50"/>
          </reference>
          <reference field="2" count="1" selected="0">
            <x v="54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50"/>
          </reference>
          <reference field="2" count="1" selected="0">
            <x v="21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23"/>
          </reference>
          <reference field="3" count="1" selected="0">
            <x v="3"/>
          </reference>
          <reference field="4" count="1">
            <x v="16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7"/>
          </reference>
          <reference field="2" count="1" selected="0">
            <x v="24"/>
          </reference>
          <reference field="3" count="1" selected="0">
            <x v="3"/>
          </reference>
          <reference field="4" count="1">
            <x v="17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31"/>
          </reference>
          <reference field="2" count="1" selected="0">
            <x v="3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36"/>
          </reference>
          <reference field="2" count="1" selected="0">
            <x v="34"/>
          </reference>
          <reference field="3" count="1" selected="0">
            <x v="0"/>
          </reference>
          <reference field="4" count="1">
            <x v="15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4"/>
          </reference>
          <reference field="3" count="1" selected="0">
            <x v="0"/>
          </reference>
          <reference field="4" count="1">
            <x v="3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16"/>
          </reference>
          <reference field="2" count="1" selected="0">
            <x v="51"/>
          </reference>
          <reference field="3" count="1" selected="0">
            <x v="3"/>
          </reference>
          <reference field="4" count="1">
            <x v="18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9"/>
          </reference>
          <reference field="2" count="1" selected="0">
            <x v="30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47"/>
          </reference>
          <reference field="2" count="1" selected="0">
            <x v="52"/>
          </reference>
          <reference field="3" count="1" selected="0">
            <x v="3"/>
          </reference>
          <reference field="4" count="1">
            <x v="30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10"/>
          </reference>
          <reference field="2" count="1" selected="0">
            <x v="6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26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14"/>
          </reference>
          <reference field="2" count="1" selected="0">
            <x v="50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8"/>
          </reference>
          <reference field="2" count="1" selected="0">
            <x v="32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39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39"/>
          </reference>
          <reference field="2" count="1" selected="0">
            <x v="45"/>
          </reference>
          <reference field="3" count="1" selected="0">
            <x v="0"/>
          </reference>
          <reference field="4" count="1">
            <x v="14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2"/>
          </reference>
          <reference field="2" count="1" selected="0">
            <x v="5"/>
          </reference>
          <reference field="3" count="1" selected="0">
            <x v="0"/>
          </reference>
          <reference field="4" count="1">
            <x v="4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23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19"/>
          </reference>
          <reference field="2" count="1" selected="0">
            <x v="17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44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3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22"/>
          </reference>
          <reference field="2" count="1" selected="0">
            <x v="15"/>
          </reference>
          <reference field="3" count="1" selected="0">
            <x v="1"/>
          </reference>
          <reference field="4" count="1">
            <x v="13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11"/>
          </reference>
          <reference field="2" count="1" selected="0">
            <x v="7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4"/>
          </reference>
          <reference field="2" count="1" selected="0">
            <x v="8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26"/>
          </reference>
          <reference field="2" count="1" selected="0">
            <x v="13"/>
          </reference>
          <reference field="3" count="1" selected="0">
            <x v="0"/>
          </reference>
          <reference field="4" count="1">
            <x v="11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45"/>
          </reference>
          <reference field="2" count="1" selected="0">
            <x v="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46"/>
          </reference>
          <reference field="3" count="1" selected="0">
            <x v="3"/>
          </reference>
          <reference field="4" count="1">
            <x v="12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7"/>
          </reference>
          <reference field="3" count="1" selected="0">
            <x v="0"/>
          </reference>
          <reference field="4" count="1">
            <x v="18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30"/>
          </reference>
          <reference field="2" count="1" selected="0">
            <x v="29"/>
          </reference>
          <reference field="3" count="1" selected="0">
            <x v="0"/>
          </reference>
          <reference field="4" count="1">
            <x v="20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13"/>
          </reference>
          <reference field="2" count="1" selected="0">
            <x v="9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24"/>
          </reference>
          <reference field="2" count="1" selected="0">
            <x v="12"/>
          </reference>
          <reference field="3" count="1" selected="0">
            <x v="2"/>
          </reference>
          <reference field="4" count="1">
            <x v="10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35"/>
          </reference>
          <reference field="2" count="1" selected="0">
            <x v="47"/>
          </reference>
          <reference field="3" count="1" selected="0">
            <x v="0"/>
          </reference>
          <reference field="4" count="1">
            <x v="12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35"/>
          </reference>
          <reference field="3" count="1" selected="0">
            <x v="1"/>
          </reference>
          <reference field="4" count="1">
            <x v="12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53"/>
          </reference>
          <reference field="3" count="1" selected="0">
            <x v="0"/>
          </reference>
          <reference field="4" count="1">
            <x v="31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41"/>
          </reference>
          <reference field="2" count="1" selected="0">
            <x v="4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36"/>
          </reference>
          <reference field="3" count="1" selected="0">
            <x v="2"/>
          </reference>
          <reference field="4" count="1">
            <x v="18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20"/>
          </reference>
          <reference field="3" count="1" selected="0">
            <x v="0"/>
          </reference>
          <reference field="4" count="1">
            <x v="14"/>
          </reference>
        </references>
      </pivotArea>
    </format>
    <format dxfId="359">
      <pivotArea dataOnly="0" labelOnly="1" outline="0" fieldPosition="0">
        <references count="5">
          <reference field="0" count="1" selected="0">
            <x v="38"/>
          </reference>
          <reference field="2" count="1" selected="0">
            <x v="37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5"/>
          </reference>
        </references>
      </pivotArea>
    </format>
    <format dxfId="358">
      <pivotArea dataOnly="0" labelOnly="1" outline="0" fieldPosition="0">
        <references count="5">
          <reference field="0" count="1" selected="0">
            <x v="18"/>
          </reference>
          <reference field="2" count="1" selected="0">
            <x v="42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18"/>
          </reference>
        </references>
      </pivotArea>
    </format>
    <format dxfId="357">
      <pivotArea dataOnly="0" labelOnly="1" outline="0" fieldPosition="0">
        <references count="5">
          <reference field="0" count="1" selected="0">
            <x v="42"/>
          </reference>
          <reference field="2" count="1" selected="0">
            <x v="49"/>
          </reference>
          <reference field="3" count="1" selected="0">
            <x v="2"/>
          </reference>
          <reference field="4" count="1" selected="0">
            <x v="28"/>
          </reference>
          <reference field="5" count="1">
            <x v="19"/>
          </reference>
        </references>
      </pivotArea>
    </format>
    <format dxfId="356">
      <pivotArea dataOnly="0" labelOnly="1" outline="0" fieldPosition="0">
        <references count="5">
          <reference field="0" count="1" selected="0">
            <x v="34"/>
          </reference>
          <reference field="2" count="1" selected="0">
            <x v="28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9"/>
          </reference>
        </references>
      </pivotArea>
    </format>
    <format dxfId="355">
      <pivotArea dataOnly="0" labelOnly="1" outline="0" fieldPosition="0">
        <references count="5">
          <reference field="0" count="1" selected="0">
            <x v="6"/>
          </reference>
          <reference field="2" count="1" selected="0">
            <x v="33"/>
          </reference>
          <reference field="3" count="1" selected="0">
            <x v="2"/>
          </reference>
          <reference field="4" count="1" selected="0">
            <x v="15"/>
          </reference>
          <reference field="5" count="1">
            <x v="13"/>
          </reference>
        </references>
      </pivotArea>
    </format>
    <format dxfId="354">
      <pivotArea dataOnly="0" labelOnly="1" outline="0" fieldPosition="0">
        <references count="5">
          <reference field="0" count="1" selected="0">
            <x v="43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353">
      <pivotArea dataOnly="0" labelOnly="1" outline="0" fieldPosition="0">
        <references count="5">
          <reference field="0" count="1" selected="0">
            <x v="0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352">
      <pivotArea dataOnly="0" labelOnly="1" outline="0" fieldPosition="0">
        <references count="5">
          <reference field="0" count="1" selected="0">
            <x v="20"/>
          </reference>
          <reference field="2" count="1" selected="0">
            <x v="22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8"/>
          </reference>
        </references>
      </pivotArea>
    </format>
    <format dxfId="351">
      <pivotArea dataOnly="0" labelOnly="1" outline="0" fieldPosition="0">
        <references count="5">
          <reference field="0" count="1" selected="0">
            <x v="50"/>
          </reference>
          <reference field="2" count="1" selected="0">
            <x v="5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2"/>
          </reference>
        </references>
      </pivotArea>
    </format>
    <format dxfId="350">
      <pivotArea dataOnly="0" labelOnly="1" outline="0" fieldPosition="0">
        <references count="5">
          <reference field="0" count="1" selected="0">
            <x v="36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4"/>
          </reference>
        </references>
      </pivotArea>
    </format>
    <format dxfId="349">
      <pivotArea dataOnly="0" labelOnly="1" outline="0" fieldPosition="0">
        <references count="5">
          <reference field="0" count="1" selected="0">
            <x v="46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48">
      <pivotArea dataOnly="0" labelOnly="1" outline="0" fieldPosition="0">
        <references count="5">
          <reference field="0" count="1" selected="0">
            <x v="16"/>
          </reference>
          <reference field="2" count="1" selected="0">
            <x v="51"/>
          </reference>
          <reference field="3" count="1" selected="0">
            <x v="3"/>
          </reference>
          <reference field="4" count="1" selected="0">
            <x v="18"/>
          </reference>
          <reference field="5" count="1">
            <x v="20"/>
          </reference>
        </references>
      </pivotArea>
    </format>
    <format dxfId="347">
      <pivotArea dataOnly="0" labelOnly="1" outline="0" fieldPosition="0">
        <references count="5">
          <reference field="0" count="1" selected="0">
            <x v="9"/>
          </reference>
          <reference field="2" count="1" selected="0">
            <x v="30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346">
      <pivotArea dataOnly="0" labelOnly="1" outline="0" fieldPosition="0">
        <references count="5">
          <reference field="0" count="1" selected="0">
            <x v="40"/>
          </reference>
          <reference field="2" count="1" selected="0">
            <x v="39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16"/>
          </reference>
        </references>
      </pivotArea>
    </format>
    <format dxfId="345">
      <pivotArea dataOnly="0" labelOnly="1" outline="0" fieldPosition="0">
        <references count="5">
          <reference field="0" count="1" selected="0">
            <x v="2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44">
      <pivotArea dataOnly="0" labelOnly="1" outline="0" fieldPosition="0">
        <references count="5">
          <reference field="0" count="1" selected="0">
            <x v="28"/>
          </reference>
          <reference field="2" count="1" selected="0">
            <x v="3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2"/>
          </reference>
        </references>
      </pivotArea>
    </format>
    <format dxfId="343">
      <pivotArea dataOnly="0" labelOnly="1" outline="0" fieldPosition="0">
        <references count="5">
          <reference field="0" count="1" selected="0">
            <x v="45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42">
      <pivotArea dataOnly="0" labelOnly="1" outline="0" fieldPosition="0">
        <references count="5">
          <reference field="0" count="1" selected="0">
            <x v="30"/>
          </reference>
          <reference field="2" count="1" selected="0">
            <x v="29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10"/>
          </reference>
        </references>
      </pivotArea>
    </format>
    <format dxfId="341">
      <pivotArea dataOnly="0" labelOnly="1" outline="0" fieldPosition="0">
        <references count="5">
          <reference field="0" count="1" selected="0">
            <x v="13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340">
      <pivotArea dataOnly="0" labelOnly="1" outline="0" fieldPosition="0">
        <references count="5">
          <reference field="0" count="1" selected="0">
            <x v="24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339">
      <pivotArea dataOnly="0" labelOnly="1" outline="0" fieldPosition="0">
        <references count="5">
          <reference field="0" count="1" selected="0">
            <x v="33"/>
          </reference>
          <reference field="2" count="1" selected="0">
            <x v="53"/>
          </reference>
          <reference field="3" count="1" selected="0">
            <x v="0"/>
          </reference>
          <reference field="4" count="1" selected="0">
            <x v="31"/>
          </reference>
          <reference field="5" count="1">
            <x v="21"/>
          </reference>
        </references>
      </pivotArea>
    </format>
    <format dxfId="338">
      <pivotArea dataOnly="0" labelOnly="1" outline="0" fieldPosition="0">
        <references count="5">
          <reference field="0" count="1" selected="0">
            <x v="41"/>
          </reference>
          <reference field="2" count="1" selected="0">
            <x v="4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7"/>
          </reference>
        </references>
      </pivotArea>
    </format>
    <format dxfId="337">
      <pivotArea dataOnly="0" labelOnly="1" outline="0" fieldPosition="0">
        <references count="5">
          <reference field="0" count="1" selected="0">
            <x v="38"/>
          </reference>
          <reference field="2" count="1" selected="0">
            <x v="37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5"/>
          </reference>
        </references>
      </pivotArea>
    </format>
    <format dxfId="336">
      <pivotArea dataOnly="0" labelOnly="1" outline="0" fieldPosition="0">
        <references count="5">
          <reference field="0" count="1" selected="0">
            <x v="18"/>
          </reference>
          <reference field="2" count="1" selected="0">
            <x v="42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18"/>
          </reference>
        </references>
      </pivotArea>
    </format>
    <format dxfId="335">
      <pivotArea dataOnly="0" labelOnly="1" outline="0" fieldPosition="0">
        <references count="5">
          <reference field="0" count="1" selected="0">
            <x v="42"/>
          </reference>
          <reference field="2" count="1" selected="0">
            <x v="49"/>
          </reference>
          <reference field="3" count="1" selected="0">
            <x v="2"/>
          </reference>
          <reference field="4" count="1" selected="0">
            <x v="28"/>
          </reference>
          <reference field="5" count="1">
            <x v="19"/>
          </reference>
        </references>
      </pivotArea>
    </format>
    <format dxfId="334">
      <pivotArea dataOnly="0" labelOnly="1" outline="0" fieldPosition="0">
        <references count="5">
          <reference field="0" count="1" selected="0">
            <x v="34"/>
          </reference>
          <reference field="2" count="1" selected="0">
            <x v="28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9"/>
          </reference>
        </references>
      </pivotArea>
    </format>
    <format dxfId="333">
      <pivotArea dataOnly="0" labelOnly="1" outline="0" fieldPosition="0">
        <references count="5">
          <reference field="0" count="1" selected="0">
            <x v="6"/>
          </reference>
          <reference field="2" count="1" selected="0">
            <x v="33"/>
          </reference>
          <reference field="3" count="1" selected="0">
            <x v="2"/>
          </reference>
          <reference field="4" count="1" selected="0">
            <x v="15"/>
          </reference>
          <reference field="5" count="1">
            <x v="13"/>
          </reference>
        </references>
      </pivotArea>
    </format>
    <format dxfId="332">
      <pivotArea dataOnly="0" labelOnly="1" outline="0" fieldPosition="0">
        <references count="5">
          <reference field="0" count="1" selected="0">
            <x v="43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331">
      <pivotArea dataOnly="0" labelOnly="1" outline="0" fieldPosition="0">
        <references count="5">
          <reference field="0" count="1" selected="0">
            <x v="0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330">
      <pivotArea dataOnly="0" labelOnly="1" outline="0" fieldPosition="0">
        <references count="5">
          <reference field="0" count="1" selected="0">
            <x v="20"/>
          </reference>
          <reference field="2" count="1" selected="0">
            <x v="22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8"/>
          </reference>
        </references>
      </pivotArea>
    </format>
    <format dxfId="329">
      <pivotArea dataOnly="0" labelOnly="1" outline="0" fieldPosition="0">
        <references count="5">
          <reference field="0" count="1" selected="0">
            <x v="50"/>
          </reference>
          <reference field="2" count="1" selected="0">
            <x v="5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2"/>
          </reference>
        </references>
      </pivotArea>
    </format>
    <format dxfId="328">
      <pivotArea dataOnly="0" labelOnly="1" outline="0" fieldPosition="0">
        <references count="5">
          <reference field="0" count="1" selected="0">
            <x v="36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4"/>
          </reference>
        </references>
      </pivotArea>
    </format>
    <format dxfId="327">
      <pivotArea dataOnly="0" labelOnly="1" outline="0" fieldPosition="0">
        <references count="5">
          <reference field="0" count="1" selected="0">
            <x v="46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26">
      <pivotArea dataOnly="0" labelOnly="1" outline="0" fieldPosition="0">
        <references count="5">
          <reference field="0" count="1" selected="0">
            <x v="16"/>
          </reference>
          <reference field="2" count="1" selected="0">
            <x v="51"/>
          </reference>
          <reference field="3" count="1" selected="0">
            <x v="3"/>
          </reference>
          <reference field="4" count="1" selected="0">
            <x v="18"/>
          </reference>
          <reference field="5" count="1">
            <x v="20"/>
          </reference>
        </references>
      </pivotArea>
    </format>
    <format dxfId="325">
      <pivotArea dataOnly="0" labelOnly="1" outline="0" fieldPosition="0">
        <references count="5">
          <reference field="0" count="1" selected="0">
            <x v="9"/>
          </reference>
          <reference field="2" count="1" selected="0">
            <x v="30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324">
      <pivotArea dataOnly="0" labelOnly="1" outline="0" fieldPosition="0">
        <references count="5">
          <reference field="0" count="1" selected="0">
            <x v="40"/>
          </reference>
          <reference field="2" count="1" selected="0">
            <x v="39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16"/>
          </reference>
        </references>
      </pivotArea>
    </format>
    <format dxfId="323">
      <pivotArea dataOnly="0" labelOnly="1" outline="0" fieldPosition="0">
        <references count="5">
          <reference field="0" count="1" selected="0">
            <x v="2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22">
      <pivotArea dataOnly="0" labelOnly="1" outline="0" fieldPosition="0">
        <references count="5">
          <reference field="0" count="1" selected="0">
            <x v="28"/>
          </reference>
          <reference field="2" count="1" selected="0">
            <x v="3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2"/>
          </reference>
        </references>
      </pivotArea>
    </format>
    <format dxfId="321">
      <pivotArea dataOnly="0" labelOnly="1" outline="0" fieldPosition="0">
        <references count="5">
          <reference field="0" count="1" selected="0">
            <x v="45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20">
      <pivotArea dataOnly="0" labelOnly="1" outline="0" fieldPosition="0">
        <references count="5">
          <reference field="0" count="1" selected="0">
            <x v="30"/>
          </reference>
          <reference field="2" count="1" selected="0">
            <x v="29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10"/>
          </reference>
        </references>
      </pivotArea>
    </format>
    <format dxfId="319">
      <pivotArea dataOnly="0" labelOnly="1" outline="0" fieldPosition="0">
        <references count="5">
          <reference field="0" count="1" selected="0">
            <x v="13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318">
      <pivotArea dataOnly="0" labelOnly="1" outline="0" fieldPosition="0">
        <references count="5">
          <reference field="0" count="1" selected="0">
            <x v="24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317">
      <pivotArea dataOnly="0" labelOnly="1" outline="0" fieldPosition="0">
        <references count="5">
          <reference field="0" count="1" selected="0">
            <x v="33"/>
          </reference>
          <reference field="2" count="1" selected="0">
            <x v="53"/>
          </reference>
          <reference field="3" count="1" selected="0">
            <x v="0"/>
          </reference>
          <reference field="4" count="1" selected="0">
            <x v="31"/>
          </reference>
          <reference field="5" count="1">
            <x v="21"/>
          </reference>
        </references>
      </pivotArea>
    </format>
    <format dxfId="316">
      <pivotArea dataOnly="0" labelOnly="1" outline="0" fieldPosition="0">
        <references count="5">
          <reference field="0" count="1" selected="0">
            <x v="41"/>
          </reference>
          <reference field="2" count="1" selected="0">
            <x v="4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7"/>
          </reference>
        </references>
      </pivotArea>
    </format>
    <format dxfId="315">
      <pivotArea dataOnly="0" labelOnly="1" outline="0" fieldPosition="0">
        <references count="5">
          <reference field="0" count="1" selected="0">
            <x v="38"/>
          </reference>
          <reference field="2" count="1" selected="0">
            <x v="37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5"/>
          </reference>
        </references>
      </pivotArea>
    </format>
    <format dxfId="314">
      <pivotArea dataOnly="0" labelOnly="1" outline="0" fieldPosition="0">
        <references count="5">
          <reference field="0" count="1" selected="0">
            <x v="18"/>
          </reference>
          <reference field="2" count="1" selected="0">
            <x v="42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18"/>
          </reference>
        </references>
      </pivotArea>
    </format>
    <format dxfId="313">
      <pivotArea dataOnly="0" labelOnly="1" outline="0" fieldPosition="0">
        <references count="5">
          <reference field="0" count="1" selected="0">
            <x v="42"/>
          </reference>
          <reference field="2" count="1" selected="0">
            <x v="49"/>
          </reference>
          <reference field="3" count="1" selected="0">
            <x v="2"/>
          </reference>
          <reference field="4" count="1" selected="0">
            <x v="28"/>
          </reference>
          <reference field="5" count="1">
            <x v="19"/>
          </reference>
        </references>
      </pivotArea>
    </format>
    <format dxfId="312">
      <pivotArea dataOnly="0" labelOnly="1" outline="0" fieldPosition="0">
        <references count="5">
          <reference field="0" count="1" selected="0">
            <x v="34"/>
          </reference>
          <reference field="2" count="1" selected="0">
            <x v="28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9"/>
          </reference>
        </references>
      </pivotArea>
    </format>
    <format dxfId="311">
      <pivotArea dataOnly="0" labelOnly="1" outline="0" fieldPosition="0">
        <references count="5">
          <reference field="0" count="1" selected="0">
            <x v="6"/>
          </reference>
          <reference field="2" count="1" selected="0">
            <x v="33"/>
          </reference>
          <reference field="3" count="1" selected="0">
            <x v="2"/>
          </reference>
          <reference field="4" count="1" selected="0">
            <x v="15"/>
          </reference>
          <reference field="5" count="1">
            <x v="13"/>
          </reference>
        </references>
      </pivotArea>
    </format>
    <format dxfId="310">
      <pivotArea dataOnly="0" labelOnly="1" outline="0" fieldPosition="0">
        <references count="5">
          <reference field="0" count="1" selected="0">
            <x v="43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309">
      <pivotArea dataOnly="0" labelOnly="1" outline="0" fieldPosition="0">
        <references count="5">
          <reference field="0" count="1" selected="0">
            <x v="0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308">
      <pivotArea dataOnly="0" labelOnly="1" outline="0" fieldPosition="0">
        <references count="5">
          <reference field="0" count="1" selected="0">
            <x v="20"/>
          </reference>
          <reference field="2" count="1" selected="0">
            <x v="22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8"/>
          </reference>
        </references>
      </pivotArea>
    </format>
    <format dxfId="307">
      <pivotArea dataOnly="0" labelOnly="1" outline="0" fieldPosition="0">
        <references count="5">
          <reference field="0" count="1" selected="0">
            <x v="50"/>
          </reference>
          <reference field="2" count="1" selected="0">
            <x v="5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2"/>
          </reference>
        </references>
      </pivotArea>
    </format>
    <format dxfId="306">
      <pivotArea dataOnly="0" labelOnly="1" outline="0" fieldPosition="0">
        <references count="5">
          <reference field="0" count="1" selected="0">
            <x v="36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4"/>
          </reference>
        </references>
      </pivotArea>
    </format>
    <format dxfId="305">
      <pivotArea dataOnly="0" labelOnly="1" outline="0" fieldPosition="0">
        <references count="5">
          <reference field="0" count="1" selected="0">
            <x v="46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04">
      <pivotArea dataOnly="0" labelOnly="1" outline="0" fieldPosition="0">
        <references count="5">
          <reference field="0" count="1" selected="0">
            <x v="16"/>
          </reference>
          <reference field="2" count="1" selected="0">
            <x v="51"/>
          </reference>
          <reference field="3" count="1" selected="0">
            <x v="3"/>
          </reference>
          <reference field="4" count="1" selected="0">
            <x v="18"/>
          </reference>
          <reference field="5" count="1">
            <x v="20"/>
          </reference>
        </references>
      </pivotArea>
    </format>
    <format dxfId="303">
      <pivotArea dataOnly="0" labelOnly="1" outline="0" fieldPosition="0">
        <references count="5">
          <reference field="0" count="1" selected="0">
            <x v="9"/>
          </reference>
          <reference field="2" count="1" selected="0">
            <x v="30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302">
      <pivotArea dataOnly="0" labelOnly="1" outline="0" fieldPosition="0">
        <references count="5">
          <reference field="0" count="1" selected="0">
            <x v="40"/>
          </reference>
          <reference field="2" count="1" selected="0">
            <x v="39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16"/>
          </reference>
        </references>
      </pivotArea>
    </format>
    <format dxfId="301">
      <pivotArea dataOnly="0" labelOnly="1" outline="0" fieldPosition="0">
        <references count="5">
          <reference field="0" count="1" selected="0">
            <x v="2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00">
      <pivotArea dataOnly="0" labelOnly="1" outline="0" fieldPosition="0">
        <references count="5">
          <reference field="0" count="1" selected="0">
            <x v="28"/>
          </reference>
          <reference field="2" count="1" selected="0">
            <x v="3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2"/>
          </reference>
        </references>
      </pivotArea>
    </format>
    <format dxfId="299">
      <pivotArea dataOnly="0" labelOnly="1" outline="0" fieldPosition="0">
        <references count="5">
          <reference field="0" count="1" selected="0">
            <x v="45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98">
      <pivotArea dataOnly="0" labelOnly="1" outline="0" fieldPosition="0">
        <references count="5">
          <reference field="0" count="1" selected="0">
            <x v="30"/>
          </reference>
          <reference field="2" count="1" selected="0">
            <x v="29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10"/>
          </reference>
        </references>
      </pivotArea>
    </format>
    <format dxfId="297">
      <pivotArea dataOnly="0" labelOnly="1" outline="0" fieldPosition="0">
        <references count="5">
          <reference field="0" count="1" selected="0">
            <x v="13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296">
      <pivotArea dataOnly="0" labelOnly="1" outline="0" fieldPosition="0">
        <references count="5">
          <reference field="0" count="1" selected="0">
            <x v="24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295">
      <pivotArea dataOnly="0" labelOnly="1" outline="0" fieldPosition="0">
        <references count="5">
          <reference field="0" count="1" selected="0">
            <x v="33"/>
          </reference>
          <reference field="2" count="1" selected="0">
            <x v="53"/>
          </reference>
          <reference field="3" count="1" selected="0">
            <x v="0"/>
          </reference>
          <reference field="4" count="1" selected="0">
            <x v="31"/>
          </reference>
          <reference field="5" count="1">
            <x v="21"/>
          </reference>
        </references>
      </pivotArea>
    </format>
    <format dxfId="294">
      <pivotArea dataOnly="0" labelOnly="1" outline="0" fieldPosition="0">
        <references count="5">
          <reference field="0" count="1" selected="0">
            <x v="41"/>
          </reference>
          <reference field="2" count="1" selected="0">
            <x v="4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7"/>
          </reference>
        </references>
      </pivotArea>
    </format>
    <format dxfId="293">
      <pivotArea dataOnly="0" labelOnly="1" outline="0" fieldPosition="0">
        <references count="5">
          <reference field="0" count="1" selected="0">
            <x v="38"/>
          </reference>
          <reference field="2" count="1" selected="0">
            <x v="37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5"/>
          </reference>
        </references>
      </pivotArea>
    </format>
    <format dxfId="292">
      <pivotArea dataOnly="0" labelOnly="1" outline="0" fieldPosition="0">
        <references count="5">
          <reference field="0" count="1" selected="0">
            <x v="27"/>
          </reference>
          <reference field="2" count="1" selected="0">
            <x v="25"/>
          </reference>
          <reference field="3" count="1" selected="0">
            <x v="1"/>
          </reference>
          <reference field="4" count="1" selected="0">
            <x v="15"/>
          </reference>
          <reference field="5" count="1">
            <x v="2"/>
          </reference>
        </references>
      </pivotArea>
    </format>
    <format dxfId="291">
      <pivotArea dataOnly="0" labelOnly="1" outline="0" fieldPosition="0">
        <references count="5">
          <reference field="0" count="1" selected="0">
            <x v="21"/>
          </reference>
          <reference field="2" count="1" selected="0">
            <x v="16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90">
      <pivotArea dataOnly="0" labelOnly="1" outline="0" fieldPosition="0">
        <references count="5">
          <reference field="0" count="1" selected="0">
            <x v="18"/>
          </reference>
          <reference field="2" count="1" selected="0">
            <x v="42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18"/>
          </reference>
        </references>
      </pivotArea>
    </format>
    <format dxfId="289">
      <pivotArea dataOnly="0" labelOnly="1" outline="0" fieldPosition="0">
        <references count="5">
          <reference field="0" count="1" selected="0">
            <x v="42"/>
          </reference>
          <reference field="2" count="1" selected="0">
            <x v="49"/>
          </reference>
          <reference field="3" count="1" selected="0">
            <x v="2"/>
          </reference>
          <reference field="4" count="1" selected="0">
            <x v="28"/>
          </reference>
          <reference field="5" count="1">
            <x v="19"/>
          </reference>
        </references>
      </pivotArea>
    </format>
    <format dxfId="288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48"/>
          </reference>
          <reference field="3" count="1" selected="0">
            <x v="1"/>
          </reference>
          <reference field="4" count="1" selected="0">
            <x v="27"/>
          </reference>
          <reference field="5" count="1">
            <x v="2"/>
          </reference>
        </references>
      </pivotArea>
    </format>
    <format dxfId="287">
      <pivotArea dataOnly="0" labelOnly="1" outline="0" fieldPosition="0">
        <references count="5">
          <reference field="0" count="1" selected="0">
            <x v="34"/>
          </reference>
          <reference field="2" count="1" selected="0">
            <x v="28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9"/>
          </reference>
        </references>
      </pivotArea>
    </format>
    <format dxfId="286">
      <pivotArea dataOnly="0" labelOnly="1" outline="0" fieldPosition="0">
        <references count="5">
          <reference field="0" count="1" selected="0">
            <x v="6"/>
          </reference>
          <reference field="2" count="1" selected="0">
            <x v="33"/>
          </reference>
          <reference field="3" count="1" selected="0">
            <x v="2"/>
          </reference>
          <reference field="4" count="1" selected="0">
            <x v="15"/>
          </reference>
          <reference field="5" count="1">
            <x v="13"/>
          </reference>
        </references>
      </pivotArea>
    </format>
    <format dxfId="285">
      <pivotArea dataOnly="0" labelOnly="1" outline="0" fieldPosition="0">
        <references count="5">
          <reference field="0" count="1" selected="0">
            <x v="17"/>
          </reference>
          <reference field="2" count="1" selected="0">
            <x v="19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284">
      <pivotArea dataOnly="0" labelOnly="1" outline="0" fieldPosition="0">
        <references count="5">
          <reference field="0" count="1" selected="0">
            <x v="43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283">
      <pivotArea dataOnly="0" labelOnly="1" outline="0" fieldPosition="0">
        <references count="5">
          <reference field="0" count="1" selected="0">
            <x v="15"/>
          </reference>
          <reference field="2" count="1" selected="0">
            <x v="40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282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43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81">
      <pivotArea dataOnly="0" labelOnly="1" outline="0" fieldPosition="0">
        <references count="5">
          <reference field="0" count="1" selected="0">
            <x v="0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280">
      <pivotArea dataOnly="0" labelOnly="1" outline="0" fieldPosition="0">
        <references count="5">
          <reference field="0" count="1" selected="0">
            <x v="20"/>
          </reference>
          <reference field="2" count="1" selected="0">
            <x v="22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8"/>
          </reference>
        </references>
      </pivotArea>
    </format>
    <format dxfId="279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78">
      <pivotArea dataOnly="0" labelOnly="1" outline="0" fieldPosition="0">
        <references count="5">
          <reference field="0" count="1" selected="0">
            <x v="29"/>
          </reference>
          <reference field="2" count="1" selected="0">
            <x v="14"/>
          </reference>
          <reference field="3" count="1" selected="0">
            <x v="0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277">
      <pivotArea dataOnly="0" labelOnly="1" outline="0" fieldPosition="0">
        <references count="5">
          <reference field="0" count="1" selected="0">
            <x v="5"/>
          </reference>
          <reference field="2" count="1" selected="0">
            <x v="38"/>
          </reference>
          <reference field="3" count="1" selected="0">
            <x v="0"/>
          </reference>
          <reference field="4" count="1" selected="0">
            <x v="22"/>
          </reference>
          <reference field="5" count="1">
            <x v="2"/>
          </reference>
        </references>
      </pivotArea>
    </format>
    <format dxfId="276">
      <pivotArea dataOnly="0" labelOnly="1" outline="0" fieldPosition="0">
        <references count="5">
          <reference field="0" count="1" selected="0">
            <x v="12"/>
          </reference>
          <reference field="2" count="1" selected="0">
            <x v="44"/>
          </reference>
          <reference field="3" count="1" selected="0">
            <x v="1"/>
          </reference>
          <reference field="4" count="1" selected="0">
            <x v="26"/>
          </reference>
          <reference field="5" count="1">
            <x v="2"/>
          </reference>
        </references>
      </pivotArea>
    </format>
    <format dxfId="275">
      <pivotArea dataOnly="0" labelOnly="1" outline="0" fieldPosition="0">
        <references count="5">
          <reference field="0" count="1" selected="0">
            <x v="50"/>
          </reference>
          <reference field="2" count="1" selected="0">
            <x v="5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2"/>
          </reference>
        </references>
      </pivotArea>
    </format>
    <format dxfId="274">
      <pivotArea dataOnly="0" labelOnly="1" outline="0" fieldPosition="0">
        <references count="5">
          <reference field="0" count="1" selected="0">
            <x v="50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73">
      <pivotArea dataOnly="0" labelOnly="1" outline="0" fieldPosition="0">
        <references count="5">
          <reference field="0" count="1" selected="0">
            <x v="32"/>
          </reference>
          <reference field="2" count="1" selected="0">
            <x v="23"/>
          </reference>
          <reference field="3" count="1" selected="0">
            <x v="3"/>
          </reference>
          <reference field="4" count="1" selected="0">
            <x v="16"/>
          </reference>
          <reference field="5" count="1">
            <x v="2"/>
          </reference>
        </references>
      </pivotArea>
    </format>
    <format dxfId="272">
      <pivotArea dataOnly="0" labelOnly="1" outline="0" fieldPosition="0">
        <references count="5">
          <reference field="0" count="1" selected="0">
            <x v="7"/>
          </reference>
          <reference field="2" count="1" selected="0">
            <x v="24"/>
          </reference>
          <reference field="3" count="1" selected="0">
            <x v="3"/>
          </reference>
          <reference field="4" count="1" selected="0">
            <x v="17"/>
          </reference>
          <reference field="5" count="1">
            <x v="2"/>
          </reference>
        </references>
      </pivotArea>
    </format>
    <format dxfId="271">
      <pivotArea dataOnly="0" labelOnly="1" outline="0" fieldPosition="0">
        <references count="5">
          <reference field="0" count="1" selected="0">
            <x v="31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70">
      <pivotArea dataOnly="0" labelOnly="1" outline="0" fieldPosition="0">
        <references count="5">
          <reference field="0" count="1" selected="0">
            <x v="36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4"/>
          </reference>
        </references>
      </pivotArea>
    </format>
    <format dxfId="269">
      <pivotArea dataOnly="0" labelOnly="1" outline="0" fieldPosition="0">
        <references count="5">
          <reference field="0" count="1" selected="0">
            <x v="46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68">
      <pivotArea dataOnly="0" labelOnly="1" outline="0" fieldPosition="0">
        <references count="5">
          <reference field="0" count="1" selected="0">
            <x v="16"/>
          </reference>
          <reference field="2" count="1" selected="0">
            <x v="51"/>
          </reference>
          <reference field="3" count="1" selected="0">
            <x v="3"/>
          </reference>
          <reference field="4" count="1" selected="0">
            <x v="18"/>
          </reference>
          <reference field="5" count="1">
            <x v="20"/>
          </reference>
        </references>
      </pivotArea>
    </format>
    <format dxfId="267">
      <pivotArea dataOnly="0" labelOnly="1" outline="0" fieldPosition="0">
        <references count="5">
          <reference field="0" count="1" selected="0">
            <x v="9"/>
          </reference>
          <reference field="2" count="1" selected="0">
            <x v="30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266">
      <pivotArea dataOnly="0" labelOnly="1" outline="0" fieldPosition="0">
        <references count="5">
          <reference field="0" count="1" selected="0">
            <x v="47"/>
          </reference>
          <reference field="2" count="1" selected="0">
            <x v="52"/>
          </reference>
          <reference field="3" count="1" selected="0">
            <x v="3"/>
          </reference>
          <reference field="4" count="1" selected="0">
            <x v="30"/>
          </reference>
          <reference field="5" count="1">
            <x v="2"/>
          </reference>
        </references>
      </pivotArea>
    </format>
    <format dxfId="265">
      <pivotArea dataOnly="0" labelOnly="1" outline="0" fieldPosition="0">
        <references count="5">
          <reference field="0" count="1" selected="0">
            <x v="10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264">
      <pivotArea dataOnly="0" labelOnly="1" outline="0" fieldPosition="0">
        <references count="5">
          <reference field="0" count="1" selected="0">
            <x v="43"/>
          </reference>
          <reference field="2" count="1" selected="0">
            <x v="26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63">
      <pivotArea dataOnly="0" labelOnly="1" outline="0" fieldPosition="0">
        <references count="5">
          <reference field="0" count="1" selected="0">
            <x v="14"/>
          </reference>
          <reference field="2" count="1" selected="0">
            <x v="50"/>
          </reference>
          <reference field="3" count="1" selected="0">
            <x v="1"/>
          </reference>
          <reference field="4" count="1" selected="0">
            <x v="29"/>
          </reference>
          <reference field="5" count="1">
            <x v="2"/>
          </reference>
        </references>
      </pivotArea>
    </format>
    <format dxfId="262">
      <pivotArea dataOnly="0" labelOnly="1" outline="0" fieldPosition="0">
        <references count="5">
          <reference field="0" count="1" selected="0">
            <x v="8"/>
          </reference>
          <reference field="2" count="1" selected="0">
            <x v="32"/>
          </reference>
          <reference field="3" count="1" selected="0">
            <x v="1"/>
          </reference>
          <reference field="4" count="1" selected="0">
            <x v="21"/>
          </reference>
          <reference field="5" count="1">
            <x v="2"/>
          </reference>
        </references>
      </pivotArea>
    </format>
    <format dxfId="261">
      <pivotArea dataOnly="0" labelOnly="1" outline="0" fieldPosition="0">
        <references count="5">
          <reference field="0" count="1" selected="0">
            <x v="40"/>
          </reference>
          <reference field="2" count="1" selected="0">
            <x v="39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16"/>
          </reference>
        </references>
      </pivotArea>
    </format>
    <format dxfId="260">
      <pivotArea dataOnly="0" labelOnly="1" outline="0" fieldPosition="0">
        <references count="5">
          <reference field="0" count="1" selected="0">
            <x v="39"/>
          </reference>
          <reference field="2" count="1" selected="0">
            <x v="45"/>
          </reference>
          <reference field="3" count="1" selected="0">
            <x v="0"/>
          </reference>
          <reference field="4" count="1" selected="0">
            <x v="14"/>
          </reference>
          <reference field="5" count="1">
            <x v="2"/>
          </reference>
        </references>
      </pivotArea>
    </format>
    <format dxfId="259">
      <pivotArea dataOnly="0" labelOnly="1" outline="0" fieldPosition="0">
        <references count="5">
          <reference field="0" count="1" selected="0">
            <x v="2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258">
      <pivotArea dataOnly="0" labelOnly="1" outline="0" fieldPosition="0">
        <references count="5">
          <reference field="0" count="1" selected="0">
            <x v="2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57">
      <pivotArea dataOnly="0" labelOnly="1" outline="0" fieldPosition="0">
        <references count="5">
          <reference field="0" count="1" selected="0">
            <x v="19"/>
          </reference>
          <reference field="2" count="1" selected="0">
            <x v="17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256">
      <pivotArea dataOnly="0" labelOnly="1" outline="0" fieldPosition="0">
        <references count="5">
          <reference field="0" count="1" selected="0">
            <x v="44"/>
          </reference>
          <reference field="2" count="1" selected="0">
            <x v="10"/>
          </reference>
          <reference field="3" count="1" selected="0">
            <x v="1"/>
          </reference>
          <reference field="4" count="1" selected="0">
            <x v="9"/>
          </reference>
          <reference field="5" count="1">
            <x v="2"/>
          </reference>
        </references>
      </pivotArea>
    </format>
    <format dxfId="255">
      <pivotArea dataOnly="0" labelOnly="1" outline="0" fieldPosition="0">
        <references count="5">
          <reference field="0" count="1" selected="0">
            <x v="28"/>
          </reference>
          <reference field="2" count="1" selected="0">
            <x v="3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2"/>
          </reference>
        </references>
      </pivotArea>
    </format>
    <format dxfId="254">
      <pivotArea dataOnly="0" labelOnly="1" outline="0" fieldPosition="0">
        <references count="5">
          <reference field="0" count="1" selected="0">
            <x v="22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3"/>
          </reference>
          <reference field="5" count="1">
            <x v="2"/>
          </reference>
        </references>
      </pivotArea>
    </format>
    <format dxfId="253">
      <pivotArea dataOnly="0" labelOnly="1" outline="0" fieldPosition="0">
        <references count="5">
          <reference field="0" count="1" selected="0">
            <x v="11"/>
          </reference>
          <reference field="2" count="1" selected="0">
            <x v="7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252">
      <pivotArea dataOnly="0" labelOnly="1" outline="0" fieldPosition="0">
        <references count="5">
          <reference field="0" count="1" selected="0">
            <x v="4"/>
          </reference>
          <reference field="2" count="1" selected="0">
            <x v="8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251">
      <pivotArea dataOnly="0" labelOnly="1" outline="0" fieldPosition="0">
        <references count="5">
          <reference field="0" count="1" selected="0">
            <x v="26"/>
          </reference>
          <reference field="2" count="1" selected="0">
            <x v="13"/>
          </reference>
          <reference field="3" count="1" selected="0">
            <x v="0"/>
          </reference>
          <reference field="4" count="1" selected="0">
            <x v="11"/>
          </reference>
          <reference field="5" count="1">
            <x v="2"/>
          </reference>
        </references>
      </pivotArea>
    </format>
    <format dxfId="250">
      <pivotArea dataOnly="0" labelOnly="1" outline="0" fieldPosition="0">
        <references count="5">
          <reference field="0" count="1" selected="0">
            <x v="45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49">
      <pivotArea dataOnly="0" labelOnly="1" outline="0" fieldPosition="0">
        <references count="5">
          <reference field="0" count="1" selected="0">
            <x v="48"/>
          </reference>
          <reference field="2" count="1" selected="0">
            <x v="46"/>
          </reference>
          <reference field="3" count="1" selected="0">
            <x v="3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248">
      <pivotArea dataOnly="0" labelOnly="1" outline="0" fieldPosition="0">
        <references count="5">
          <reference field="0" count="1" selected="0">
            <x v="49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18"/>
          </reference>
          <reference field="5" count="1">
            <x v="2"/>
          </reference>
        </references>
      </pivotArea>
    </format>
    <format dxfId="247">
      <pivotArea dataOnly="0" labelOnly="1" outline="0" fieldPosition="0">
        <references count="5">
          <reference field="0" count="1" selected="0">
            <x v="30"/>
          </reference>
          <reference field="2" count="1" selected="0">
            <x v="29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10"/>
          </reference>
        </references>
      </pivotArea>
    </format>
    <format dxfId="246">
      <pivotArea dataOnly="0" labelOnly="1" outline="0" fieldPosition="0">
        <references count="5">
          <reference field="0" count="1" selected="0">
            <x v="13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245">
      <pivotArea dataOnly="0" labelOnly="1" outline="0" fieldPosition="0">
        <references count="5">
          <reference field="0" count="1" selected="0">
            <x v="24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244">
      <pivotArea dataOnly="0" labelOnly="1" outline="0" fieldPosition="0">
        <references count="5">
          <reference field="0" count="1" selected="0">
            <x v="35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243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35"/>
          </reference>
          <reference field="3" count="1" selected="0">
            <x v="1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242">
      <pivotArea dataOnly="0" labelOnly="1" outline="0" fieldPosition="0">
        <references count="5">
          <reference field="0" count="1" selected="0">
            <x v="33"/>
          </reference>
          <reference field="2" count="1" selected="0">
            <x v="53"/>
          </reference>
          <reference field="3" count="1" selected="0">
            <x v="0"/>
          </reference>
          <reference field="4" count="1" selected="0">
            <x v="31"/>
          </reference>
          <reference field="5" count="1">
            <x v="21"/>
          </reference>
        </references>
      </pivotArea>
    </format>
    <format dxfId="241">
      <pivotArea dataOnly="0" labelOnly="1" outline="0" fieldPosition="0">
        <references count="5">
          <reference field="0" count="1" selected="0">
            <x v="41"/>
          </reference>
          <reference field="2" count="1" selected="0">
            <x v="4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7"/>
          </reference>
        </references>
      </pivotArea>
    </format>
    <format dxfId="240">
      <pivotArea dataOnly="0" labelOnly="1" outline="0" fieldPosition="0">
        <references count="5">
          <reference field="0" count="1" selected="0">
            <x v="37"/>
          </reference>
          <reference field="2" count="1" selected="0">
            <x v="36"/>
          </reference>
          <reference field="3" count="1" selected="0">
            <x v="2"/>
          </reference>
          <reference field="4" count="1" selected="0">
            <x v="18"/>
          </reference>
          <reference field="5" count="1">
            <x v="2"/>
          </reference>
        </references>
      </pivotArea>
    </format>
    <format dxfId="239">
      <pivotArea dataOnly="0" labelOnly="1" outline="0" fieldPosition="0">
        <references count="5">
          <reference field="0" count="1" selected="0">
            <x v="2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14"/>
          </reference>
          <reference field="5" count="1">
            <x v="2"/>
          </reference>
        </references>
      </pivotArea>
    </format>
    <format dxfId="238">
      <pivotArea dataOnly="0" labelOnly="1" outline="0" fieldPosition="0">
        <references count="5">
          <reference field="0" count="1" selected="0">
            <x v="38"/>
          </reference>
          <reference field="2" count="1" selected="0">
            <x v="37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5"/>
          </reference>
        </references>
      </pivotArea>
    </format>
    <format dxfId="237">
      <pivotArea dataOnly="0" labelOnly="1" outline="0" fieldPosition="0">
        <references count="5">
          <reference field="0" count="1" selected="0">
            <x v="27"/>
          </reference>
          <reference field="2" count="1" selected="0">
            <x v="25"/>
          </reference>
          <reference field="3" count="1" selected="0">
            <x v="1"/>
          </reference>
          <reference field="4" count="1" selected="0">
            <x v="15"/>
          </reference>
          <reference field="5" count="1">
            <x v="2"/>
          </reference>
        </references>
      </pivotArea>
    </format>
    <format dxfId="236">
      <pivotArea dataOnly="0" labelOnly="1" outline="0" fieldPosition="0">
        <references count="5">
          <reference field="0" count="1" selected="0">
            <x v="21"/>
          </reference>
          <reference field="2" count="1" selected="0">
            <x v="16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35">
      <pivotArea dataOnly="0" labelOnly="1" outline="0" fieldPosition="0">
        <references count="5">
          <reference field="0" count="1" selected="0">
            <x v="18"/>
          </reference>
          <reference field="2" count="1" selected="0">
            <x v="42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18"/>
          </reference>
        </references>
      </pivotArea>
    </format>
    <format dxfId="234">
      <pivotArea dataOnly="0" labelOnly="1" outline="0" fieldPosition="0">
        <references count="5">
          <reference field="0" count="1" selected="0">
            <x v="42"/>
          </reference>
          <reference field="2" count="1" selected="0">
            <x v="49"/>
          </reference>
          <reference field="3" count="1" selected="0">
            <x v="2"/>
          </reference>
          <reference field="4" count="1" selected="0">
            <x v="28"/>
          </reference>
          <reference field="5" count="1">
            <x v="19"/>
          </reference>
        </references>
      </pivotArea>
    </format>
    <format dxfId="233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48"/>
          </reference>
          <reference field="3" count="1" selected="0">
            <x v="1"/>
          </reference>
          <reference field="4" count="1" selected="0">
            <x v="27"/>
          </reference>
          <reference field="5" count="1">
            <x v="2"/>
          </reference>
        </references>
      </pivotArea>
    </format>
    <format dxfId="232">
      <pivotArea dataOnly="0" labelOnly="1" outline="0" fieldPosition="0">
        <references count="5">
          <reference field="0" count="1" selected="0">
            <x v="34"/>
          </reference>
          <reference field="2" count="1" selected="0">
            <x v="28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9"/>
          </reference>
        </references>
      </pivotArea>
    </format>
    <format dxfId="231">
      <pivotArea dataOnly="0" labelOnly="1" outline="0" fieldPosition="0">
        <references count="5">
          <reference field="0" count="1" selected="0">
            <x v="6"/>
          </reference>
          <reference field="2" count="1" selected="0">
            <x v="33"/>
          </reference>
          <reference field="3" count="1" selected="0">
            <x v="2"/>
          </reference>
          <reference field="4" count="1" selected="0">
            <x v="15"/>
          </reference>
          <reference field="5" count="1">
            <x v="13"/>
          </reference>
        </references>
      </pivotArea>
    </format>
    <format dxfId="230">
      <pivotArea dataOnly="0" labelOnly="1" outline="0" fieldPosition="0">
        <references count="5">
          <reference field="0" count="1" selected="0">
            <x v="17"/>
          </reference>
          <reference field="2" count="1" selected="0">
            <x v="19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229">
      <pivotArea dataOnly="0" labelOnly="1" outline="0" fieldPosition="0">
        <references count="5">
          <reference field="0" count="1" selected="0">
            <x v="43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228">
      <pivotArea dataOnly="0" labelOnly="1" outline="0" fieldPosition="0">
        <references count="5">
          <reference field="0" count="1" selected="0">
            <x v="15"/>
          </reference>
          <reference field="2" count="1" selected="0">
            <x v="40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227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43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26">
      <pivotArea dataOnly="0" labelOnly="1" outline="0" fieldPosition="0">
        <references count="5">
          <reference field="0" count="1" selected="0">
            <x v="0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225">
      <pivotArea dataOnly="0" labelOnly="1" outline="0" fieldPosition="0">
        <references count="5">
          <reference field="0" count="1" selected="0">
            <x v="20"/>
          </reference>
          <reference field="2" count="1" selected="0">
            <x v="22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8"/>
          </reference>
        </references>
      </pivotArea>
    </format>
    <format dxfId="224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23">
      <pivotArea dataOnly="0" labelOnly="1" outline="0" fieldPosition="0">
        <references count="5">
          <reference field="0" count="1" selected="0">
            <x v="29"/>
          </reference>
          <reference field="2" count="1" selected="0">
            <x v="14"/>
          </reference>
          <reference field="3" count="1" selected="0">
            <x v="0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222">
      <pivotArea dataOnly="0" labelOnly="1" outline="0" fieldPosition="0">
        <references count="5">
          <reference field="0" count="1" selected="0">
            <x v="5"/>
          </reference>
          <reference field="2" count="1" selected="0">
            <x v="38"/>
          </reference>
          <reference field="3" count="1" selected="0">
            <x v="0"/>
          </reference>
          <reference field="4" count="1" selected="0">
            <x v="22"/>
          </reference>
          <reference field="5" count="1">
            <x v="2"/>
          </reference>
        </references>
      </pivotArea>
    </format>
    <format dxfId="221">
      <pivotArea dataOnly="0" labelOnly="1" outline="0" fieldPosition="0">
        <references count="5">
          <reference field="0" count="1" selected="0">
            <x v="12"/>
          </reference>
          <reference field="2" count="1" selected="0">
            <x v="44"/>
          </reference>
          <reference field="3" count="1" selected="0">
            <x v="1"/>
          </reference>
          <reference field="4" count="1" selected="0">
            <x v="26"/>
          </reference>
          <reference field="5" count="1">
            <x v="2"/>
          </reference>
        </references>
      </pivotArea>
    </format>
    <format dxfId="220">
      <pivotArea dataOnly="0" labelOnly="1" outline="0" fieldPosition="0">
        <references count="5">
          <reference field="0" count="1" selected="0">
            <x v="50"/>
          </reference>
          <reference field="2" count="1" selected="0">
            <x v="5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2"/>
          </reference>
        </references>
      </pivotArea>
    </format>
    <format dxfId="219">
      <pivotArea dataOnly="0" labelOnly="1" outline="0" fieldPosition="0">
        <references count="5">
          <reference field="0" count="1" selected="0">
            <x v="50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18">
      <pivotArea dataOnly="0" labelOnly="1" outline="0" fieldPosition="0">
        <references count="5">
          <reference field="0" count="1" selected="0">
            <x v="32"/>
          </reference>
          <reference field="2" count="1" selected="0">
            <x v="23"/>
          </reference>
          <reference field="3" count="1" selected="0">
            <x v="3"/>
          </reference>
          <reference field="4" count="1" selected="0">
            <x v="16"/>
          </reference>
          <reference field="5" count="1">
            <x v="2"/>
          </reference>
        </references>
      </pivotArea>
    </format>
    <format dxfId="217">
      <pivotArea dataOnly="0" labelOnly="1" outline="0" fieldPosition="0">
        <references count="5">
          <reference field="0" count="1" selected="0">
            <x v="7"/>
          </reference>
          <reference field="2" count="1" selected="0">
            <x v="24"/>
          </reference>
          <reference field="3" count="1" selected="0">
            <x v="3"/>
          </reference>
          <reference field="4" count="1" selected="0">
            <x v="17"/>
          </reference>
          <reference field="5" count="1">
            <x v="2"/>
          </reference>
        </references>
      </pivotArea>
    </format>
    <format dxfId="216">
      <pivotArea dataOnly="0" labelOnly="1" outline="0" fieldPosition="0">
        <references count="5">
          <reference field="0" count="1" selected="0">
            <x v="31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15">
      <pivotArea dataOnly="0" labelOnly="1" outline="0" fieldPosition="0">
        <references count="5">
          <reference field="0" count="1" selected="0">
            <x v="36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4"/>
          </reference>
        </references>
      </pivotArea>
    </format>
    <format dxfId="214">
      <pivotArea dataOnly="0" labelOnly="1" outline="0" fieldPosition="0">
        <references count="5">
          <reference field="0" count="1" selected="0">
            <x v="46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13">
      <pivotArea dataOnly="0" labelOnly="1" outline="0" fieldPosition="0">
        <references count="5">
          <reference field="0" count="1" selected="0">
            <x v="16"/>
          </reference>
          <reference field="2" count="1" selected="0">
            <x v="51"/>
          </reference>
          <reference field="3" count="1" selected="0">
            <x v="3"/>
          </reference>
          <reference field="4" count="1" selected="0">
            <x v="18"/>
          </reference>
          <reference field="5" count="1">
            <x v="20"/>
          </reference>
        </references>
      </pivotArea>
    </format>
    <format dxfId="212">
      <pivotArea dataOnly="0" labelOnly="1" outline="0" fieldPosition="0">
        <references count="5">
          <reference field="0" count="1" selected="0">
            <x v="9"/>
          </reference>
          <reference field="2" count="1" selected="0">
            <x v="30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211">
      <pivotArea dataOnly="0" labelOnly="1" outline="0" fieldPosition="0">
        <references count="5">
          <reference field="0" count="1" selected="0">
            <x v="47"/>
          </reference>
          <reference field="2" count="1" selected="0">
            <x v="52"/>
          </reference>
          <reference field="3" count="1" selected="0">
            <x v="3"/>
          </reference>
          <reference field="4" count="1" selected="0">
            <x v="30"/>
          </reference>
          <reference field="5" count="1">
            <x v="2"/>
          </reference>
        </references>
      </pivotArea>
    </format>
    <format dxfId="210">
      <pivotArea dataOnly="0" labelOnly="1" outline="0" fieldPosition="0">
        <references count="5">
          <reference field="0" count="1" selected="0">
            <x v="10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209">
      <pivotArea dataOnly="0" labelOnly="1" outline="0" fieldPosition="0">
        <references count="5">
          <reference field="0" count="1" selected="0">
            <x v="43"/>
          </reference>
          <reference field="2" count="1" selected="0">
            <x v="26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08">
      <pivotArea dataOnly="0" labelOnly="1" outline="0" fieldPosition="0">
        <references count="5">
          <reference field="0" count="1" selected="0">
            <x v="14"/>
          </reference>
          <reference field="2" count="1" selected="0">
            <x v="50"/>
          </reference>
          <reference field="3" count="1" selected="0">
            <x v="1"/>
          </reference>
          <reference field="4" count="1" selected="0">
            <x v="29"/>
          </reference>
          <reference field="5" count="1">
            <x v="2"/>
          </reference>
        </references>
      </pivotArea>
    </format>
    <format dxfId="207">
      <pivotArea dataOnly="0" labelOnly="1" outline="0" fieldPosition="0">
        <references count="5">
          <reference field="0" count="1" selected="0">
            <x v="8"/>
          </reference>
          <reference field="2" count="1" selected="0">
            <x v="32"/>
          </reference>
          <reference field="3" count="1" selected="0">
            <x v="1"/>
          </reference>
          <reference field="4" count="1" selected="0">
            <x v="21"/>
          </reference>
          <reference field="5" count="1">
            <x v="2"/>
          </reference>
        </references>
      </pivotArea>
    </format>
    <format dxfId="206">
      <pivotArea dataOnly="0" labelOnly="1" outline="0" fieldPosition="0">
        <references count="5">
          <reference field="0" count="1" selected="0">
            <x v="40"/>
          </reference>
          <reference field="2" count="1" selected="0">
            <x v="39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16"/>
          </reference>
        </references>
      </pivotArea>
    </format>
    <format dxfId="205">
      <pivotArea dataOnly="0" labelOnly="1" outline="0" fieldPosition="0">
        <references count="5">
          <reference field="0" count="1" selected="0">
            <x v="39"/>
          </reference>
          <reference field="2" count="1" selected="0">
            <x v="45"/>
          </reference>
          <reference field="3" count="1" selected="0">
            <x v="0"/>
          </reference>
          <reference field="4" count="1" selected="0">
            <x v="14"/>
          </reference>
          <reference field="5" count="1">
            <x v="2"/>
          </reference>
        </references>
      </pivotArea>
    </format>
    <format dxfId="204">
      <pivotArea dataOnly="0" labelOnly="1" outline="0" fieldPosition="0">
        <references count="5">
          <reference field="0" count="1" selected="0">
            <x v="2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203">
      <pivotArea dataOnly="0" labelOnly="1" outline="0" fieldPosition="0">
        <references count="5">
          <reference field="0" count="1" selected="0">
            <x v="2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02">
      <pivotArea dataOnly="0" labelOnly="1" outline="0" fieldPosition="0">
        <references count="5">
          <reference field="0" count="1" selected="0">
            <x v="19"/>
          </reference>
          <reference field="2" count="1" selected="0">
            <x v="17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201">
      <pivotArea dataOnly="0" labelOnly="1" outline="0" fieldPosition="0">
        <references count="5">
          <reference field="0" count="1" selected="0">
            <x v="44"/>
          </reference>
          <reference field="2" count="1" selected="0">
            <x v="10"/>
          </reference>
          <reference field="3" count="1" selected="0">
            <x v="1"/>
          </reference>
          <reference field="4" count="1" selected="0">
            <x v="9"/>
          </reference>
          <reference field="5" count="1">
            <x v="2"/>
          </reference>
        </references>
      </pivotArea>
    </format>
    <format dxfId="200">
      <pivotArea dataOnly="0" labelOnly="1" outline="0" fieldPosition="0">
        <references count="5">
          <reference field="0" count="1" selected="0">
            <x v="28"/>
          </reference>
          <reference field="2" count="1" selected="0">
            <x v="3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2"/>
          </reference>
        </references>
      </pivotArea>
    </format>
    <format dxfId="199">
      <pivotArea dataOnly="0" labelOnly="1" outline="0" fieldPosition="0">
        <references count="5">
          <reference field="0" count="1" selected="0">
            <x v="22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3"/>
          </reference>
          <reference field="5" count="1">
            <x v="2"/>
          </reference>
        </references>
      </pivotArea>
    </format>
    <format dxfId="198">
      <pivotArea dataOnly="0" labelOnly="1" outline="0" fieldPosition="0">
        <references count="5">
          <reference field="0" count="1" selected="0">
            <x v="11"/>
          </reference>
          <reference field="2" count="1" selected="0">
            <x v="7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197">
      <pivotArea dataOnly="0" labelOnly="1" outline="0" fieldPosition="0">
        <references count="5">
          <reference field="0" count="1" selected="0">
            <x v="4"/>
          </reference>
          <reference field="2" count="1" selected="0">
            <x v="8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196">
      <pivotArea dataOnly="0" labelOnly="1" outline="0" fieldPosition="0">
        <references count="5">
          <reference field="0" count="1" selected="0">
            <x v="26"/>
          </reference>
          <reference field="2" count="1" selected="0">
            <x v="13"/>
          </reference>
          <reference field="3" count="1" selected="0">
            <x v="0"/>
          </reference>
          <reference field="4" count="1" selected="0">
            <x v="11"/>
          </reference>
          <reference field="5" count="1">
            <x v="2"/>
          </reference>
        </references>
      </pivotArea>
    </format>
    <format dxfId="195">
      <pivotArea dataOnly="0" labelOnly="1" outline="0" fieldPosition="0">
        <references count="5">
          <reference field="0" count="1" selected="0">
            <x v="45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94">
      <pivotArea dataOnly="0" labelOnly="1" outline="0" fieldPosition="0">
        <references count="5">
          <reference field="0" count="1" selected="0">
            <x v="48"/>
          </reference>
          <reference field="2" count="1" selected="0">
            <x v="46"/>
          </reference>
          <reference field="3" count="1" selected="0">
            <x v="3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193">
      <pivotArea dataOnly="0" labelOnly="1" outline="0" fieldPosition="0">
        <references count="5">
          <reference field="0" count="1" selected="0">
            <x v="49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18"/>
          </reference>
          <reference field="5" count="1">
            <x v="2"/>
          </reference>
        </references>
      </pivotArea>
    </format>
    <format dxfId="192">
      <pivotArea dataOnly="0" labelOnly="1" outline="0" fieldPosition="0">
        <references count="5">
          <reference field="0" count="1" selected="0">
            <x v="30"/>
          </reference>
          <reference field="2" count="1" selected="0">
            <x v="29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10"/>
          </reference>
        </references>
      </pivotArea>
    </format>
    <format dxfId="191">
      <pivotArea dataOnly="0" labelOnly="1" outline="0" fieldPosition="0">
        <references count="5">
          <reference field="0" count="1" selected="0">
            <x v="13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190">
      <pivotArea dataOnly="0" labelOnly="1" outline="0" fieldPosition="0">
        <references count="5">
          <reference field="0" count="1" selected="0">
            <x v="24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189">
      <pivotArea dataOnly="0" labelOnly="1" outline="0" fieldPosition="0">
        <references count="5">
          <reference field="0" count="1" selected="0">
            <x v="35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188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35"/>
          </reference>
          <reference field="3" count="1" selected="0">
            <x v="1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187">
      <pivotArea dataOnly="0" labelOnly="1" outline="0" fieldPosition="0">
        <references count="5">
          <reference field="0" count="1" selected="0">
            <x v="33"/>
          </reference>
          <reference field="2" count="1" selected="0">
            <x v="53"/>
          </reference>
          <reference field="3" count="1" selected="0">
            <x v="0"/>
          </reference>
          <reference field="4" count="1" selected="0">
            <x v="31"/>
          </reference>
          <reference field="5" count="1">
            <x v="21"/>
          </reference>
        </references>
      </pivotArea>
    </format>
    <format dxfId="186">
      <pivotArea dataOnly="0" labelOnly="1" outline="0" fieldPosition="0">
        <references count="5">
          <reference field="0" count="1" selected="0">
            <x v="41"/>
          </reference>
          <reference field="2" count="1" selected="0">
            <x v="4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7"/>
          </reference>
        </references>
      </pivotArea>
    </format>
    <format dxfId="185">
      <pivotArea dataOnly="0" labelOnly="1" outline="0" fieldPosition="0">
        <references count="5">
          <reference field="0" count="1" selected="0">
            <x v="37"/>
          </reference>
          <reference field="2" count="1" selected="0">
            <x v="36"/>
          </reference>
          <reference field="3" count="1" selected="0">
            <x v="2"/>
          </reference>
          <reference field="4" count="1" selected="0">
            <x v="18"/>
          </reference>
          <reference field="5" count="1">
            <x v="2"/>
          </reference>
        </references>
      </pivotArea>
    </format>
    <format dxfId="184">
      <pivotArea dataOnly="0" labelOnly="1" outline="0" fieldPosition="0">
        <references count="5">
          <reference field="0" count="1" selected="0">
            <x v="2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14"/>
          </reference>
          <reference field="5" count="1">
            <x v="2"/>
          </reference>
        </references>
      </pivotArea>
    </format>
    <format dxfId="183">
      <pivotArea dataOnly="0" labelOnly="1" outline="0" fieldPosition="0">
        <references count="5">
          <reference field="0" count="1" selected="0">
            <x v="38"/>
          </reference>
          <reference field="2" count="1" selected="0">
            <x v="37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5"/>
          </reference>
        </references>
      </pivotArea>
    </format>
    <format dxfId="182">
      <pivotArea dataOnly="0" labelOnly="1" outline="0" fieldPosition="0">
        <references count="5">
          <reference field="0" count="1" selected="0">
            <x v="27"/>
          </reference>
          <reference field="2" count="1" selected="0">
            <x v="25"/>
          </reference>
          <reference field="3" count="1" selected="0">
            <x v="1"/>
          </reference>
          <reference field="4" count="1" selected="0">
            <x v="15"/>
          </reference>
          <reference field="5" count="1">
            <x v="2"/>
          </reference>
        </references>
      </pivotArea>
    </format>
    <format dxfId="181">
      <pivotArea dataOnly="0" labelOnly="1" outline="0" fieldPosition="0">
        <references count="5">
          <reference field="0" count="1" selected="0">
            <x v="21"/>
          </reference>
          <reference field="2" count="1" selected="0">
            <x v="16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180">
      <pivotArea dataOnly="0" labelOnly="1" outline="0" fieldPosition="0">
        <references count="5">
          <reference field="0" count="1" selected="0">
            <x v="18"/>
          </reference>
          <reference field="2" count="1" selected="0">
            <x v="42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18"/>
          </reference>
        </references>
      </pivotArea>
    </format>
    <format dxfId="179">
      <pivotArea dataOnly="0" labelOnly="1" outline="0" fieldPosition="0">
        <references count="5">
          <reference field="0" count="1" selected="0">
            <x v="42"/>
          </reference>
          <reference field="2" count="1" selected="0">
            <x v="49"/>
          </reference>
          <reference field="3" count="1" selected="0">
            <x v="2"/>
          </reference>
          <reference field="4" count="1" selected="0">
            <x v="28"/>
          </reference>
          <reference field="5" count="1">
            <x v="19"/>
          </reference>
        </references>
      </pivotArea>
    </format>
    <format dxfId="178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48"/>
          </reference>
          <reference field="3" count="1" selected="0">
            <x v="1"/>
          </reference>
          <reference field="4" count="1" selected="0">
            <x v="27"/>
          </reference>
          <reference field="5" count="1">
            <x v="2"/>
          </reference>
        </references>
      </pivotArea>
    </format>
    <format dxfId="177">
      <pivotArea dataOnly="0" labelOnly="1" outline="0" fieldPosition="0">
        <references count="5">
          <reference field="0" count="1" selected="0">
            <x v="34"/>
          </reference>
          <reference field="2" count="1" selected="0">
            <x v="28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9"/>
          </reference>
        </references>
      </pivotArea>
    </format>
    <format dxfId="176">
      <pivotArea dataOnly="0" labelOnly="1" outline="0" fieldPosition="0">
        <references count="5">
          <reference field="0" count="1" selected="0">
            <x v="6"/>
          </reference>
          <reference field="2" count="1" selected="0">
            <x v="33"/>
          </reference>
          <reference field="3" count="1" selected="0">
            <x v="2"/>
          </reference>
          <reference field="4" count="1" selected="0">
            <x v="15"/>
          </reference>
          <reference field="5" count="1">
            <x v="13"/>
          </reference>
        </references>
      </pivotArea>
    </format>
    <format dxfId="175">
      <pivotArea dataOnly="0" labelOnly="1" outline="0" fieldPosition="0">
        <references count="5">
          <reference field="0" count="1" selected="0">
            <x v="17"/>
          </reference>
          <reference field="2" count="1" selected="0">
            <x v="19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174">
      <pivotArea dataOnly="0" labelOnly="1" outline="0" fieldPosition="0">
        <references count="5">
          <reference field="0" count="1" selected="0">
            <x v="43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173">
      <pivotArea dataOnly="0" labelOnly="1" outline="0" fieldPosition="0">
        <references count="5">
          <reference field="0" count="1" selected="0">
            <x v="15"/>
          </reference>
          <reference field="2" count="1" selected="0">
            <x v="40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172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43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171">
      <pivotArea dataOnly="0" labelOnly="1" outline="0" fieldPosition="0">
        <references count="5">
          <reference field="0" count="1" selected="0">
            <x v="0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170">
      <pivotArea dataOnly="0" labelOnly="1" outline="0" fieldPosition="0">
        <references count="5">
          <reference field="0" count="1" selected="0">
            <x v="20"/>
          </reference>
          <reference field="2" count="1" selected="0">
            <x v="22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8"/>
          </reference>
        </references>
      </pivotArea>
    </format>
    <format dxfId="169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68">
      <pivotArea dataOnly="0" labelOnly="1" outline="0" fieldPosition="0">
        <references count="5">
          <reference field="0" count="1" selected="0">
            <x v="29"/>
          </reference>
          <reference field="2" count="1" selected="0">
            <x v="14"/>
          </reference>
          <reference field="3" count="1" selected="0">
            <x v="0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167">
      <pivotArea dataOnly="0" labelOnly="1" outline="0" fieldPosition="0">
        <references count="5">
          <reference field="0" count="1" selected="0">
            <x v="5"/>
          </reference>
          <reference field="2" count="1" selected="0">
            <x v="38"/>
          </reference>
          <reference field="3" count="1" selected="0">
            <x v="0"/>
          </reference>
          <reference field="4" count="1" selected="0">
            <x v="22"/>
          </reference>
          <reference field="5" count="1">
            <x v="2"/>
          </reference>
        </references>
      </pivotArea>
    </format>
    <format dxfId="166">
      <pivotArea dataOnly="0" labelOnly="1" outline="0" fieldPosition="0">
        <references count="5">
          <reference field="0" count="1" selected="0">
            <x v="12"/>
          </reference>
          <reference field="2" count="1" selected="0">
            <x v="44"/>
          </reference>
          <reference field="3" count="1" selected="0">
            <x v="1"/>
          </reference>
          <reference field="4" count="1" selected="0">
            <x v="26"/>
          </reference>
          <reference field="5" count="1">
            <x v="2"/>
          </reference>
        </references>
      </pivotArea>
    </format>
    <format dxfId="165">
      <pivotArea dataOnly="0" labelOnly="1" outline="0" fieldPosition="0">
        <references count="5">
          <reference field="0" count="1" selected="0">
            <x v="50"/>
          </reference>
          <reference field="2" count="1" selected="0">
            <x v="5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2"/>
          </reference>
        </references>
      </pivotArea>
    </format>
    <format dxfId="164">
      <pivotArea dataOnly="0" labelOnly="1" outline="0" fieldPosition="0">
        <references count="5">
          <reference field="0" count="1" selected="0">
            <x v="50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63">
      <pivotArea dataOnly="0" labelOnly="1" outline="0" fieldPosition="0">
        <references count="5">
          <reference field="0" count="1" selected="0">
            <x v="32"/>
          </reference>
          <reference field="2" count="1" selected="0">
            <x v="23"/>
          </reference>
          <reference field="3" count="1" selected="0">
            <x v="3"/>
          </reference>
          <reference field="4" count="1" selected="0">
            <x v="16"/>
          </reference>
          <reference field="5" count="1">
            <x v="2"/>
          </reference>
        </references>
      </pivotArea>
    </format>
    <format dxfId="162">
      <pivotArea dataOnly="0" labelOnly="1" outline="0" fieldPosition="0">
        <references count="5">
          <reference field="0" count="1" selected="0">
            <x v="7"/>
          </reference>
          <reference field="2" count="1" selected="0">
            <x v="24"/>
          </reference>
          <reference field="3" count="1" selected="0">
            <x v="3"/>
          </reference>
          <reference field="4" count="1" selected="0">
            <x v="17"/>
          </reference>
          <reference field="5" count="1">
            <x v="2"/>
          </reference>
        </references>
      </pivotArea>
    </format>
    <format dxfId="161">
      <pivotArea dataOnly="0" labelOnly="1" outline="0" fieldPosition="0">
        <references count="5">
          <reference field="0" count="1" selected="0">
            <x v="31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160">
      <pivotArea dataOnly="0" labelOnly="1" outline="0" fieldPosition="0">
        <references count="5">
          <reference field="0" count="1" selected="0">
            <x v="36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4"/>
          </reference>
        </references>
      </pivotArea>
    </format>
    <format dxfId="159">
      <pivotArea dataOnly="0" labelOnly="1" outline="0" fieldPosition="0">
        <references count="5">
          <reference field="0" count="1" selected="0">
            <x v="46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58">
      <pivotArea dataOnly="0" labelOnly="1" outline="0" fieldPosition="0">
        <references count="5">
          <reference field="0" count="1" selected="0">
            <x v="16"/>
          </reference>
          <reference field="2" count="1" selected="0">
            <x v="51"/>
          </reference>
          <reference field="3" count="1" selected="0">
            <x v="3"/>
          </reference>
          <reference field="4" count="1" selected="0">
            <x v="18"/>
          </reference>
          <reference field="5" count="1">
            <x v="20"/>
          </reference>
        </references>
      </pivotArea>
    </format>
    <format dxfId="157">
      <pivotArea dataOnly="0" labelOnly="1" outline="0" fieldPosition="0">
        <references count="5">
          <reference field="0" count="1" selected="0">
            <x v="9"/>
          </reference>
          <reference field="2" count="1" selected="0">
            <x v="30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156">
      <pivotArea dataOnly="0" labelOnly="1" outline="0" fieldPosition="0">
        <references count="5">
          <reference field="0" count="1" selected="0">
            <x v="47"/>
          </reference>
          <reference field="2" count="1" selected="0">
            <x v="52"/>
          </reference>
          <reference field="3" count="1" selected="0">
            <x v="3"/>
          </reference>
          <reference field="4" count="1" selected="0">
            <x v="30"/>
          </reference>
          <reference field="5" count="1">
            <x v="2"/>
          </reference>
        </references>
      </pivotArea>
    </format>
    <format dxfId="155">
      <pivotArea dataOnly="0" labelOnly="1" outline="0" fieldPosition="0">
        <references count="5">
          <reference field="0" count="1" selected="0">
            <x v="10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54">
      <pivotArea dataOnly="0" labelOnly="1" outline="0" fieldPosition="0">
        <references count="5">
          <reference field="0" count="1" selected="0">
            <x v="43"/>
          </reference>
          <reference field="2" count="1" selected="0">
            <x v="26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153">
      <pivotArea dataOnly="0" labelOnly="1" outline="0" fieldPosition="0">
        <references count="5">
          <reference field="0" count="1" selected="0">
            <x v="14"/>
          </reference>
          <reference field="2" count="1" selected="0">
            <x v="50"/>
          </reference>
          <reference field="3" count="1" selected="0">
            <x v="1"/>
          </reference>
          <reference field="4" count="1" selected="0">
            <x v="29"/>
          </reference>
          <reference field="5" count="1">
            <x v="2"/>
          </reference>
        </references>
      </pivotArea>
    </format>
    <format dxfId="152">
      <pivotArea dataOnly="0" labelOnly="1" outline="0" fieldPosition="0">
        <references count="5">
          <reference field="0" count="1" selected="0">
            <x v="8"/>
          </reference>
          <reference field="2" count="1" selected="0">
            <x v="32"/>
          </reference>
          <reference field="3" count="1" selected="0">
            <x v="1"/>
          </reference>
          <reference field="4" count="1" selected="0">
            <x v="21"/>
          </reference>
          <reference field="5" count="1">
            <x v="2"/>
          </reference>
        </references>
      </pivotArea>
    </format>
    <format dxfId="151">
      <pivotArea dataOnly="0" labelOnly="1" outline="0" fieldPosition="0">
        <references count="5">
          <reference field="0" count="1" selected="0">
            <x v="40"/>
          </reference>
          <reference field="2" count="1" selected="0">
            <x v="39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16"/>
          </reference>
        </references>
      </pivotArea>
    </format>
    <format dxfId="150">
      <pivotArea dataOnly="0" labelOnly="1" outline="0" fieldPosition="0">
        <references count="5">
          <reference field="0" count="1" selected="0">
            <x v="39"/>
          </reference>
          <reference field="2" count="1" selected="0">
            <x v="45"/>
          </reference>
          <reference field="3" count="1" selected="0">
            <x v="0"/>
          </reference>
          <reference field="4" count="1" selected="0">
            <x v="14"/>
          </reference>
          <reference field="5" count="1">
            <x v="2"/>
          </reference>
        </references>
      </pivotArea>
    </format>
    <format dxfId="149">
      <pivotArea dataOnly="0" labelOnly="1" outline="0" fieldPosition="0">
        <references count="5">
          <reference field="0" count="1" selected="0">
            <x v="2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148">
      <pivotArea dataOnly="0" labelOnly="1" outline="0" fieldPosition="0">
        <references count="5">
          <reference field="0" count="1" selected="0">
            <x v="2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47">
      <pivotArea dataOnly="0" labelOnly="1" outline="0" fieldPosition="0">
        <references count="5">
          <reference field="0" count="1" selected="0">
            <x v="19"/>
          </reference>
          <reference field="2" count="1" selected="0">
            <x v="17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146">
      <pivotArea dataOnly="0" labelOnly="1" outline="0" fieldPosition="0">
        <references count="5">
          <reference field="0" count="1" selected="0">
            <x v="44"/>
          </reference>
          <reference field="2" count="1" selected="0">
            <x v="10"/>
          </reference>
          <reference field="3" count="1" selected="0">
            <x v="1"/>
          </reference>
          <reference field="4" count="1" selected="0">
            <x v="9"/>
          </reference>
          <reference field="5" count="1">
            <x v="2"/>
          </reference>
        </references>
      </pivotArea>
    </format>
    <format dxfId="145">
      <pivotArea dataOnly="0" labelOnly="1" outline="0" fieldPosition="0">
        <references count="5">
          <reference field="0" count="1" selected="0">
            <x v="28"/>
          </reference>
          <reference field="2" count="1" selected="0">
            <x v="3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2"/>
          </reference>
        </references>
      </pivotArea>
    </format>
    <format dxfId="144">
      <pivotArea dataOnly="0" labelOnly="1" outline="0" fieldPosition="0">
        <references count="5">
          <reference field="0" count="1" selected="0">
            <x v="22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3"/>
          </reference>
          <reference field="5" count="1">
            <x v="2"/>
          </reference>
        </references>
      </pivotArea>
    </format>
    <format dxfId="143">
      <pivotArea dataOnly="0" labelOnly="1" outline="0" fieldPosition="0">
        <references count="5">
          <reference field="0" count="1" selected="0">
            <x v="11"/>
          </reference>
          <reference field="2" count="1" selected="0">
            <x v="7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142">
      <pivotArea dataOnly="0" labelOnly="1" outline="0" fieldPosition="0">
        <references count="5">
          <reference field="0" count="1" selected="0">
            <x v="4"/>
          </reference>
          <reference field="2" count="1" selected="0">
            <x v="8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141">
      <pivotArea dataOnly="0" labelOnly="1" outline="0" fieldPosition="0">
        <references count="5">
          <reference field="0" count="1" selected="0">
            <x v="26"/>
          </reference>
          <reference field="2" count="1" selected="0">
            <x v="13"/>
          </reference>
          <reference field="3" count="1" selected="0">
            <x v="0"/>
          </reference>
          <reference field="4" count="1" selected="0">
            <x v="11"/>
          </reference>
          <reference field="5" count="1">
            <x v="2"/>
          </reference>
        </references>
      </pivotArea>
    </format>
    <format dxfId="140">
      <pivotArea dataOnly="0" labelOnly="1" outline="0" fieldPosition="0">
        <references count="5">
          <reference field="0" count="1" selected="0">
            <x v="45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39">
      <pivotArea dataOnly="0" labelOnly="1" outline="0" fieldPosition="0">
        <references count="5">
          <reference field="0" count="1" selected="0">
            <x v="48"/>
          </reference>
          <reference field="2" count="1" selected="0">
            <x v="46"/>
          </reference>
          <reference field="3" count="1" selected="0">
            <x v="3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138">
      <pivotArea dataOnly="0" labelOnly="1" outline="0" fieldPosition="0">
        <references count="5">
          <reference field="0" count="1" selected="0">
            <x v="49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18"/>
          </reference>
          <reference field="5" count="1">
            <x v="2"/>
          </reference>
        </references>
      </pivotArea>
    </format>
    <format dxfId="137">
      <pivotArea dataOnly="0" labelOnly="1" outline="0" fieldPosition="0">
        <references count="5">
          <reference field="0" count="1" selected="0">
            <x v="30"/>
          </reference>
          <reference field="2" count="1" selected="0">
            <x v="29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10"/>
          </reference>
        </references>
      </pivotArea>
    </format>
    <format dxfId="136">
      <pivotArea dataOnly="0" labelOnly="1" outline="0" fieldPosition="0">
        <references count="5">
          <reference field="0" count="1" selected="0">
            <x v="13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135">
      <pivotArea dataOnly="0" labelOnly="1" outline="0" fieldPosition="0">
        <references count="5">
          <reference field="0" count="1" selected="0">
            <x v="24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134">
      <pivotArea dataOnly="0" labelOnly="1" outline="0" fieldPosition="0">
        <references count="5">
          <reference field="0" count="1" selected="0">
            <x v="35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133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35"/>
          </reference>
          <reference field="3" count="1" selected="0">
            <x v="1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132">
      <pivotArea dataOnly="0" labelOnly="1" outline="0" fieldPosition="0">
        <references count="5">
          <reference field="0" count="1" selected="0">
            <x v="33"/>
          </reference>
          <reference field="2" count="1" selected="0">
            <x v="53"/>
          </reference>
          <reference field="3" count="1" selected="0">
            <x v="0"/>
          </reference>
          <reference field="4" count="1" selected="0">
            <x v="31"/>
          </reference>
          <reference field="5" count="1">
            <x v="21"/>
          </reference>
        </references>
      </pivotArea>
    </format>
    <format dxfId="131">
      <pivotArea dataOnly="0" labelOnly="1" outline="0" fieldPosition="0">
        <references count="5">
          <reference field="0" count="1" selected="0">
            <x v="41"/>
          </reference>
          <reference field="2" count="1" selected="0">
            <x v="4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7"/>
          </reference>
        </references>
      </pivotArea>
    </format>
    <format dxfId="130">
      <pivotArea dataOnly="0" labelOnly="1" outline="0" fieldPosition="0">
        <references count="5">
          <reference field="0" count="1" selected="0">
            <x v="37"/>
          </reference>
          <reference field="2" count="1" selected="0">
            <x v="36"/>
          </reference>
          <reference field="3" count="1" selected="0">
            <x v="2"/>
          </reference>
          <reference field="4" count="1" selected="0">
            <x v="18"/>
          </reference>
          <reference field="5" count="1">
            <x v="2"/>
          </reference>
        </references>
      </pivotArea>
    </format>
    <format dxfId="129">
      <pivotArea dataOnly="0" labelOnly="1" outline="0" fieldPosition="0">
        <references count="5">
          <reference field="0" count="1" selected="0">
            <x v="2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14"/>
          </reference>
          <reference field="5" count="1">
            <x v="2"/>
          </reference>
        </references>
      </pivotArea>
    </format>
    <format dxfId="128">
      <pivotArea dataOnly="0" labelOnly="1" outline="0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7"/>
            <x v="38"/>
            <x v="39"/>
            <x v="40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4"/>
          </reference>
        </references>
      </pivotArea>
    </format>
    <format dxfId="127">
      <pivotArea dataOnly="0" labelOnly="1" outline="0" fieldPosition="0">
        <references count="1">
          <reference field="2" count="5">
            <x v="20"/>
            <x v="35"/>
            <x v="36"/>
            <x v="41"/>
            <x v="53"/>
          </reference>
        </references>
      </pivotArea>
    </format>
    <format dxfId="126">
      <pivotArea dataOnly="0" labelOnly="1" outline="0" fieldPosition="0">
        <references count="2">
          <reference field="0" count="1">
            <x v="38"/>
          </reference>
          <reference field="2" count="1" selected="0">
            <x v="37"/>
          </reference>
        </references>
      </pivotArea>
    </format>
    <format dxfId="125">
      <pivotArea dataOnly="0" labelOnly="1" outline="0" fieldPosition="0">
        <references count="2">
          <reference field="0" count="1">
            <x v="27"/>
          </reference>
          <reference field="2" count="1" selected="0">
            <x v="25"/>
          </reference>
        </references>
      </pivotArea>
    </format>
    <format dxfId="124">
      <pivotArea dataOnly="0" labelOnly="1" outline="0" fieldPosition="0">
        <references count="2">
          <reference field="0" count="1">
            <x v="21"/>
          </reference>
          <reference field="2" count="1" selected="0">
            <x v="16"/>
          </reference>
        </references>
      </pivotArea>
    </format>
    <format dxfId="123">
      <pivotArea dataOnly="0" labelOnly="1" outline="0" fieldPosition="0">
        <references count="2">
          <reference field="0" count="1">
            <x v="18"/>
          </reference>
          <reference field="2" count="1" selected="0">
            <x v="42"/>
          </reference>
        </references>
      </pivotArea>
    </format>
    <format dxfId="122">
      <pivotArea dataOnly="0" labelOnly="1" outline="0" fieldPosition="0">
        <references count="2">
          <reference field="0" count="1">
            <x v="42"/>
          </reference>
          <reference field="2" count="1" selected="0">
            <x v="49"/>
          </reference>
        </references>
      </pivotArea>
    </format>
    <format dxfId="121">
      <pivotArea dataOnly="0" labelOnly="1" outline="0" fieldPosition="0">
        <references count="2">
          <reference field="0" count="1">
            <x v="3"/>
          </reference>
          <reference field="2" count="1" selected="0">
            <x v="48"/>
          </reference>
        </references>
      </pivotArea>
    </format>
    <format dxfId="120">
      <pivotArea dataOnly="0" labelOnly="1" outline="0" fieldPosition="0">
        <references count="2">
          <reference field="0" count="1">
            <x v="34"/>
          </reference>
          <reference field="2" count="1" selected="0">
            <x v="28"/>
          </reference>
        </references>
      </pivotArea>
    </format>
    <format dxfId="119">
      <pivotArea dataOnly="0" labelOnly="1" outline="0" fieldPosition="0">
        <references count="2">
          <reference field="0" count="1">
            <x v="6"/>
          </reference>
          <reference field="2" count="1" selected="0">
            <x v="33"/>
          </reference>
        </references>
      </pivotArea>
    </format>
    <format dxfId="118">
      <pivotArea dataOnly="0" labelOnly="1" outline="0" fieldPosition="0">
        <references count="2">
          <reference field="0" count="1">
            <x v="17"/>
          </reference>
          <reference field="2" count="1" selected="0">
            <x v="19"/>
          </reference>
        </references>
      </pivotArea>
    </format>
    <format dxfId="117">
      <pivotArea dataOnly="0" labelOnly="1" outline="0" fieldPosition="0">
        <references count="2">
          <reference field="0" count="1">
            <x v="43"/>
          </reference>
          <reference field="2" count="1" selected="0">
            <x v="18"/>
          </reference>
        </references>
      </pivotArea>
    </format>
    <format dxfId="116">
      <pivotArea dataOnly="0" labelOnly="1" outline="0" fieldPosition="0">
        <references count="2">
          <reference field="0" count="1">
            <x v="15"/>
          </reference>
          <reference field="2" count="1" selected="0">
            <x v="40"/>
          </reference>
        </references>
      </pivotArea>
    </format>
    <format dxfId="115">
      <pivotArea dataOnly="0" labelOnly="1" outline="0" fieldPosition="0">
        <references count="2">
          <reference field="0" count="1">
            <x v="1"/>
          </reference>
          <reference field="2" count="1" selected="0">
            <x v="43"/>
          </reference>
        </references>
      </pivotArea>
    </format>
    <format dxfId="114">
      <pivotArea dataOnly="0" labelOnly="1" outline="0" fieldPosition="0">
        <references count="2">
          <reference field="0" count="1">
            <x v="0"/>
          </reference>
          <reference field="2" count="1" selected="0">
            <x v="11"/>
          </reference>
        </references>
      </pivotArea>
    </format>
    <format dxfId="113">
      <pivotArea dataOnly="0" labelOnly="1" outline="0" fieldPosition="0">
        <references count="2">
          <reference field="0" count="1">
            <x v="20"/>
          </reference>
          <reference field="2" count="1" selected="0">
            <x v="22"/>
          </reference>
        </references>
      </pivotArea>
    </format>
    <format dxfId="112">
      <pivotArea dataOnly="0" labelOnly="1" outline="0" fieldPosition="0">
        <references count="2">
          <reference field="0" count="1">
            <x v="3"/>
          </reference>
          <reference field="2" count="1" selected="0">
            <x v="2"/>
          </reference>
        </references>
      </pivotArea>
    </format>
    <format dxfId="111">
      <pivotArea dataOnly="0" labelOnly="1" outline="0" fieldPosition="0">
        <references count="2">
          <reference field="0" count="1">
            <x v="29"/>
          </reference>
          <reference field="2" count="1" selected="0">
            <x v="14"/>
          </reference>
        </references>
      </pivotArea>
    </format>
    <format dxfId="110">
      <pivotArea dataOnly="0" labelOnly="1" outline="0" fieldPosition="0">
        <references count="2">
          <reference field="0" count="1">
            <x v="5"/>
          </reference>
          <reference field="2" count="1" selected="0">
            <x v="38"/>
          </reference>
        </references>
      </pivotArea>
    </format>
    <format dxfId="109">
      <pivotArea dataOnly="0" labelOnly="1" outline="0" fieldPosition="0">
        <references count="2">
          <reference field="0" count="1">
            <x v="12"/>
          </reference>
          <reference field="2" count="1" selected="0">
            <x v="44"/>
          </reference>
        </references>
      </pivotArea>
    </format>
    <format dxfId="108">
      <pivotArea dataOnly="0" labelOnly="1" outline="0" fieldPosition="0">
        <references count="2">
          <reference field="0" count="1">
            <x v="50"/>
          </reference>
          <reference field="2" count="1" selected="0">
            <x v="54"/>
          </reference>
        </references>
      </pivotArea>
    </format>
    <format dxfId="107">
      <pivotArea dataOnly="0" labelOnly="1" outline="0" fieldPosition="0">
        <references count="2">
          <reference field="0" count="1">
            <x v="32"/>
          </reference>
          <reference field="2" count="1" selected="0">
            <x v="23"/>
          </reference>
        </references>
      </pivotArea>
    </format>
    <format dxfId="106">
      <pivotArea dataOnly="0" labelOnly="1" outline="0" fieldPosition="0">
        <references count="2">
          <reference field="0" count="1">
            <x v="7"/>
          </reference>
          <reference field="2" count="1" selected="0">
            <x v="24"/>
          </reference>
        </references>
      </pivotArea>
    </format>
    <format dxfId="105">
      <pivotArea dataOnly="0" labelOnly="1" outline="0" fieldPosition="0">
        <references count="2">
          <reference field="0" count="1">
            <x v="31"/>
          </reference>
          <reference field="2" count="1" selected="0">
            <x v="3"/>
          </reference>
        </references>
      </pivotArea>
    </format>
    <format dxfId="104">
      <pivotArea dataOnly="0" labelOnly="1" outline="0" fieldPosition="0">
        <references count="2">
          <reference field="0" count="1">
            <x v="36"/>
          </reference>
          <reference field="2" count="1" selected="0">
            <x v="34"/>
          </reference>
        </references>
      </pivotArea>
    </format>
    <format dxfId="103">
      <pivotArea dataOnly="0" labelOnly="1" outline="0" fieldPosition="0">
        <references count="2">
          <reference field="0" count="1">
            <x v="46"/>
          </reference>
          <reference field="2" count="1" selected="0">
            <x v="4"/>
          </reference>
        </references>
      </pivotArea>
    </format>
    <format dxfId="102">
      <pivotArea dataOnly="0" labelOnly="1" outline="0" fieldPosition="0">
        <references count="2">
          <reference field="0" count="1">
            <x v="16"/>
          </reference>
          <reference field="2" count="1" selected="0">
            <x v="51"/>
          </reference>
        </references>
      </pivotArea>
    </format>
    <format dxfId="101">
      <pivotArea dataOnly="0" labelOnly="1" outline="0" fieldPosition="0">
        <references count="2">
          <reference field="0" count="1">
            <x v="9"/>
          </reference>
          <reference field="2" count="1" selected="0">
            <x v="30"/>
          </reference>
        </references>
      </pivotArea>
    </format>
    <format dxfId="100">
      <pivotArea dataOnly="0" labelOnly="1" outline="0" fieldPosition="0">
        <references count="2">
          <reference field="0" count="1">
            <x v="47"/>
          </reference>
          <reference field="2" count="1" selected="0">
            <x v="52"/>
          </reference>
        </references>
      </pivotArea>
    </format>
    <format dxfId="99">
      <pivotArea dataOnly="0" labelOnly="1" outline="0" fieldPosition="0">
        <references count="2">
          <reference field="0" count="1">
            <x v="10"/>
          </reference>
          <reference field="2" count="1" selected="0">
            <x v="6"/>
          </reference>
        </references>
      </pivotArea>
    </format>
    <format dxfId="98">
      <pivotArea dataOnly="0" labelOnly="1" outline="0" fieldPosition="0">
        <references count="2">
          <reference field="0" count="1">
            <x v="43"/>
          </reference>
          <reference field="2" count="1" selected="0">
            <x v="26"/>
          </reference>
        </references>
      </pivotArea>
    </format>
    <format dxfId="97">
      <pivotArea dataOnly="0" labelOnly="1" outline="0" fieldPosition="0">
        <references count="2">
          <reference field="0" count="1">
            <x v="14"/>
          </reference>
          <reference field="2" count="1" selected="0">
            <x v="50"/>
          </reference>
        </references>
      </pivotArea>
    </format>
    <format dxfId="96">
      <pivotArea dataOnly="0" labelOnly="1" outline="0" fieldPosition="0">
        <references count="2">
          <reference field="0" count="1">
            <x v="8"/>
          </reference>
          <reference field="2" count="1" selected="0">
            <x v="32"/>
          </reference>
        </references>
      </pivotArea>
    </format>
    <format dxfId="95">
      <pivotArea dataOnly="0" labelOnly="1" outline="0" fieldPosition="0">
        <references count="2">
          <reference field="0" count="1">
            <x v="40"/>
          </reference>
          <reference field="2" count="1" selected="0">
            <x v="39"/>
          </reference>
        </references>
      </pivotArea>
    </format>
    <format dxfId="94">
      <pivotArea dataOnly="0" labelOnly="1" outline="0" fieldPosition="0">
        <references count="2">
          <reference field="0" count="1">
            <x v="39"/>
          </reference>
          <reference field="2" count="1" selected="0">
            <x v="45"/>
          </reference>
        </references>
      </pivotArea>
    </format>
    <format dxfId="93">
      <pivotArea dataOnly="0" labelOnly="1" outline="0" fieldPosition="0">
        <references count="2">
          <reference field="0" count="1">
            <x v="2"/>
          </reference>
          <reference field="2" count="1" selected="0">
            <x v="5"/>
          </reference>
        </references>
      </pivotArea>
    </format>
    <format dxfId="92">
      <pivotArea dataOnly="0" labelOnly="1" outline="0" fieldPosition="0">
        <references count="2">
          <reference field="0" count="1">
            <x v="23"/>
          </reference>
          <reference field="2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0" count="1">
            <x v="19"/>
          </reference>
          <reference field="2" count="1" selected="0">
            <x v="17"/>
          </reference>
        </references>
      </pivotArea>
    </format>
    <format dxfId="90">
      <pivotArea dataOnly="0" labelOnly="1" outline="0" fieldPosition="0">
        <references count="2">
          <reference field="0" count="1">
            <x v="44"/>
          </reference>
          <reference field="2" count="1" selected="0">
            <x v="10"/>
          </reference>
        </references>
      </pivotArea>
    </format>
    <format dxfId="89">
      <pivotArea dataOnly="0" labelOnly="1" outline="0" fieldPosition="0">
        <references count="2">
          <reference field="0" count="1">
            <x v="28"/>
          </reference>
          <reference field="2" count="1" selected="0">
            <x v="31"/>
          </reference>
        </references>
      </pivotArea>
    </format>
    <format dxfId="88">
      <pivotArea dataOnly="0" labelOnly="1" outline="0" fieldPosition="0">
        <references count="2">
          <reference field="0" count="1">
            <x v="22"/>
          </reference>
          <reference field="2" count="1" selected="0">
            <x v="15"/>
          </reference>
        </references>
      </pivotArea>
    </format>
    <format dxfId="87">
      <pivotArea dataOnly="0" labelOnly="1" outline="0" fieldPosition="0">
        <references count="2">
          <reference field="0" count="1">
            <x v="11"/>
          </reference>
          <reference field="2" count="1" selected="0">
            <x v="7"/>
          </reference>
        </references>
      </pivotArea>
    </format>
    <format dxfId="86">
      <pivotArea dataOnly="0" labelOnly="1" outline="0" fieldPosition="0">
        <references count="2">
          <reference field="0" count="1">
            <x v="4"/>
          </reference>
          <reference field="2" count="1" selected="0">
            <x v="8"/>
          </reference>
        </references>
      </pivotArea>
    </format>
    <format dxfId="85">
      <pivotArea dataOnly="0" labelOnly="1" outline="0" fieldPosition="0">
        <references count="2">
          <reference field="0" count="1">
            <x v="26"/>
          </reference>
          <reference field="2" count="1" selected="0">
            <x v="13"/>
          </reference>
        </references>
      </pivotArea>
    </format>
    <format dxfId="84">
      <pivotArea dataOnly="0" labelOnly="1" outline="0" fieldPosition="0">
        <references count="2">
          <reference field="0" count="1">
            <x v="45"/>
          </reference>
          <reference field="2" count="1" selected="0">
            <x v="1"/>
          </reference>
        </references>
      </pivotArea>
    </format>
    <format dxfId="83">
      <pivotArea dataOnly="0" labelOnly="1" outline="0" fieldPosition="0">
        <references count="2">
          <reference field="0" count="1">
            <x v="48"/>
          </reference>
          <reference field="2" count="1" selected="0">
            <x v="46"/>
          </reference>
        </references>
      </pivotArea>
    </format>
    <format dxfId="82">
      <pivotArea dataOnly="0" labelOnly="1" outline="0" fieldPosition="0">
        <references count="2">
          <reference field="0" count="1">
            <x v="49"/>
          </reference>
          <reference field="2" count="1" selected="0">
            <x v="27"/>
          </reference>
        </references>
      </pivotArea>
    </format>
    <format dxfId="81">
      <pivotArea dataOnly="0" labelOnly="1" outline="0" fieldPosition="0">
        <references count="2">
          <reference field="0" count="1">
            <x v="30"/>
          </reference>
          <reference field="2" count="1" selected="0">
            <x v="29"/>
          </reference>
        </references>
      </pivotArea>
    </format>
    <format dxfId="80">
      <pivotArea dataOnly="0" labelOnly="1" outline="0" fieldPosition="0">
        <references count="2">
          <reference field="0" count="1">
            <x v="13"/>
          </reference>
          <reference field="2" count="1" selected="0">
            <x v="9"/>
          </reference>
        </references>
      </pivotArea>
    </format>
    <format dxfId="79">
      <pivotArea dataOnly="0" labelOnly="1" outline="0" fieldPosition="0">
        <references count="2">
          <reference field="0" count="1">
            <x v="24"/>
          </reference>
          <reference field="2" count="1" selected="0">
            <x v="12"/>
          </reference>
        </references>
      </pivotArea>
    </format>
    <format dxfId="78">
      <pivotArea dataOnly="0" labelOnly="1" outline="0" fieldPosition="0">
        <references count="2">
          <reference field="0" count="1">
            <x v="35"/>
          </reference>
          <reference field="2" count="1" selected="0">
            <x v="47"/>
          </reference>
        </references>
      </pivotArea>
    </format>
    <format dxfId="77">
      <pivotArea dataOnly="0" labelOnly="1" outline="0" fieldPosition="0">
        <references count="2">
          <reference field="0" count="1">
            <x v="1"/>
          </reference>
          <reference field="2" count="1" selected="0">
            <x v="35"/>
          </reference>
        </references>
      </pivotArea>
    </format>
    <format dxfId="76">
      <pivotArea dataOnly="0" labelOnly="1" outline="0" fieldPosition="0">
        <references count="2">
          <reference field="0" count="1">
            <x v="33"/>
          </reference>
          <reference field="2" count="1" selected="0">
            <x v="53"/>
          </reference>
        </references>
      </pivotArea>
    </format>
    <format dxfId="75">
      <pivotArea dataOnly="0" labelOnly="1" outline="0" fieldPosition="0">
        <references count="2">
          <reference field="0" count="1">
            <x v="41"/>
          </reference>
          <reference field="2" count="1" selected="0">
            <x v="41"/>
          </reference>
        </references>
      </pivotArea>
    </format>
    <format dxfId="74">
      <pivotArea dataOnly="0" labelOnly="1" outline="0" fieldPosition="0">
        <references count="2">
          <reference field="0" count="1">
            <x v="37"/>
          </reference>
          <reference field="2" count="1" selected="0">
            <x v="36"/>
          </reference>
        </references>
      </pivotArea>
    </format>
    <format dxfId="73">
      <pivotArea dataOnly="0" labelOnly="1" outline="0" fieldPosition="0">
        <references count="2">
          <reference field="0" count="1">
            <x v="25"/>
          </reference>
          <reference field="2" count="1" selected="0">
            <x v="20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38"/>
          </reference>
          <reference field="2" count="1" selected="0">
            <x v="37"/>
          </reference>
          <reference field="3" count="1">
            <x v="0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27"/>
          </reference>
          <reference field="2" count="1" selected="0">
            <x v="25"/>
          </reference>
          <reference field="3" count="1">
            <x v="1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21"/>
          </reference>
          <reference field="2" count="1" selected="0">
            <x v="16"/>
          </reference>
          <reference field="3" count="1">
            <x v="0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42"/>
          </reference>
          <reference field="2" count="1" selected="0">
            <x v="49"/>
          </reference>
          <reference field="3" count="1">
            <x v="2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48"/>
          </reference>
          <reference field="3" count="1">
            <x v="1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33"/>
          </reference>
          <reference field="3" count="1">
            <x v="2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17"/>
          </reference>
          <reference field="2" count="1" selected="0">
            <x v="19"/>
          </reference>
          <reference field="3" count="1">
            <x v="0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43"/>
          </reference>
          <reference field="2" count="1" selected="0">
            <x v="18"/>
          </reference>
          <reference field="3" count="1">
            <x v="1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5"/>
          </reference>
          <reference field="2" count="1" selected="0">
            <x v="40"/>
          </reference>
          <reference field="3" count="1">
            <x v="0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43"/>
          </reference>
          <reference field="3" count="1">
            <x v="1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11"/>
          </reference>
          <reference field="3" count="1">
            <x v="2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20"/>
          </reference>
          <reference field="2" count="1" selected="0">
            <x v="22"/>
          </reference>
          <reference field="3" count="1">
            <x v="0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2"/>
          </reference>
          <reference field="3" count="1">
            <x v="1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29"/>
          </reference>
          <reference field="2" count="1" selected="0">
            <x v="14"/>
          </reference>
          <reference field="3" count="1">
            <x v="0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12"/>
          </reference>
          <reference field="2" count="1" selected="0">
            <x v="44"/>
          </reference>
          <reference field="3" count="1">
            <x v="1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50"/>
          </reference>
          <reference field="2" count="1" selected="0">
            <x v="21"/>
          </reference>
          <reference field="3" count="1">
            <x v="0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32"/>
          </reference>
          <reference field="2" count="1" selected="0">
            <x v="23"/>
          </reference>
          <reference field="3" count="1">
            <x v="3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31"/>
          </reference>
          <reference field="2" count="1" selected="0">
            <x v="3"/>
          </reference>
          <reference field="3" count="1">
            <x v="1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36"/>
          </reference>
          <reference field="2" count="1" selected="0">
            <x v="34"/>
          </reference>
          <reference field="3" count="1">
            <x v="0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16"/>
          </reference>
          <reference field="2" count="1" selected="0">
            <x v="51"/>
          </reference>
          <reference field="3" count="1">
            <x v="3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9"/>
          </reference>
          <reference field="2" count="1" selected="0">
            <x v="30"/>
          </reference>
          <reference field="3" count="1">
            <x v="0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47"/>
          </reference>
          <reference field="2" count="1" selected="0">
            <x v="52"/>
          </reference>
          <reference field="3" count="1">
            <x v="3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10"/>
          </reference>
          <reference field="2" count="1" selected="0">
            <x v="6"/>
          </reference>
          <reference field="3" count="1">
            <x v="0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43"/>
          </reference>
          <reference field="2" count="1" selected="0">
            <x v="26"/>
          </reference>
          <reference field="3" count="1">
            <x v="1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39"/>
          </reference>
          <reference field="2" count="1" selected="0">
            <x v="45"/>
          </reference>
          <reference field="3" count="1">
            <x v="0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19"/>
          </reference>
          <reference field="2" count="1" selected="0">
            <x v="17"/>
          </reference>
          <reference field="3" count="1">
            <x v="3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44"/>
          </reference>
          <reference field="2" count="1" selected="0">
            <x v="10"/>
          </reference>
          <reference field="3" count="1">
            <x v="1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28"/>
          </reference>
          <reference field="2" count="1" selected="0">
            <x v="31"/>
          </reference>
          <reference field="3" count="1">
            <x v="3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22"/>
          </reference>
          <reference field="2" count="1" selected="0">
            <x v="15"/>
          </reference>
          <reference field="3" count="1">
            <x v="1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11"/>
          </reference>
          <reference field="2" count="1" selected="0">
            <x v="7"/>
          </reference>
          <reference field="3" count="1">
            <x v="0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8"/>
          </reference>
          <reference field="3" count="1">
            <x v="1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26"/>
          </reference>
          <reference field="2" count="1" selected="0">
            <x v="13"/>
          </reference>
          <reference field="3" count="1">
            <x v="0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45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48"/>
          </reference>
          <reference field="2" count="1" selected="0">
            <x v="46"/>
          </reference>
          <reference field="3" count="1">
            <x v="3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49"/>
          </reference>
          <reference field="2" count="1" selected="0">
            <x v="27"/>
          </reference>
          <reference field="3" count="1">
            <x v="0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13"/>
          </reference>
          <reference field="2" count="1" selected="0">
            <x v="9"/>
          </reference>
          <reference field="3" count="1">
            <x v="1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24"/>
          </reference>
          <reference field="2" count="1" selected="0">
            <x v="12"/>
          </reference>
          <reference field="3" count="1">
            <x v="2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35"/>
          </reference>
          <reference field="2" count="1" selected="0">
            <x v="47"/>
          </reference>
          <reference field="3" count="1">
            <x v="0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35"/>
          </reference>
          <reference field="3" count="1">
            <x v="1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33"/>
          </reference>
          <reference field="2" count="1" selected="0">
            <x v="53"/>
          </reference>
          <reference field="3" count="1">
            <x v="0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41"/>
          </reference>
          <reference field="2" count="1" selected="0">
            <x v="41"/>
          </reference>
          <reference field="3" count="1">
            <x v="3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37"/>
          </reference>
          <reference field="2" count="1" selected="0">
            <x v="36"/>
          </reference>
          <reference field="3" count="1">
            <x v="2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25"/>
          </reference>
          <reference field="2" count="1" selected="0">
            <x v="20"/>
          </reference>
          <reference field="3" count="1">
            <x v="0"/>
          </reference>
        </references>
      </pivotArea>
    </format>
    <format dxfId="29">
      <pivotArea field="5" type="button" dataOnly="0" labelOnly="1" outline="0" axis="axisRow" fieldPosition="4"/>
    </format>
  </formats>
  <conditionalFormats count="3">
    <conditionalFormat priority="5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6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7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Hierarchies count="5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FY21 Funding Request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 caption="Organiztion"/>
    <pivotHierarchy dragToRow="0" dragToCol="0" dragToPage="0" dragToData="1"/>
    <pivotHierarchy dragToRow="0" dragToCol="0" dragToPage="0" dragToData="1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 caption="People Served"/>
    <pivotHierarchy dragToRow="0" dragToCol="0" dragToPage="0" dragToData="1"/>
    <pivotHierarchy dragToRow="0" dragToCol="0" dragToPage="0" dragToData="1"/>
    <pivotHierarchy dragToRow="0" dragToCol="0" dragToPage="0" dragToData="1" caption="Project"/>
    <pivotHierarchy dragToRow="0" dragToCol="0" dragToPage="0" dragToData="1"/>
    <pivotHierarchy dragToRow="0" dragToCol="0" dragToPage="0" dragToData="1"/>
    <pivotHierarchy dragToRow="0" dragToCol="0" dragToPage="0" dragToData="1" caption="Results"/>
    <pivotHierarchy dragToRow="0" dragToCol="0" dragToPage="0" dragToData="1"/>
    <pivotHierarchy dragToRow="0" dragToCol="0" dragToPage="0" dragToData="1"/>
    <pivotHierarchy dragToRow="0" dragToCol="0" dragToPage="0" dragToData="1" caption="Evaluation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Collaboration"/>
    <pivotHierarchy dragToRow="0" dragToCol="0" dragToPage="0" dragToData="1"/>
    <pivotHierarchy dragToRow="0" dragToCol="0" dragToPage="0" dragToData="1"/>
    <pivotHierarchy dragToRow="0" dragToCol="0" dragToPage="0" dragToData="1" caption="Budget"/>
    <pivotHierarchy dragToRow="0" dragToCol="0" dragToPage="0" dragToData="1"/>
    <pivotHierarchy dragToRow="0" dragToCol="0" dragToPage="0" dragToData="1"/>
    <pivotHierarchy dragToRow="0" dragToCol="0" dragToPage="0" dragToData="1" caption="Sustainability"/>
    <pivotHierarchy dragToRow="0" dragToCol="0" dragToPage="0" dragToData="1"/>
    <pivotHierarchy dragToRow="0" dragToCol="0" dragToPage="0" dragToData="1"/>
    <pivotHierarchy dragToRow="0" dragToCol="0" dragToPage="0" dragToData="1" caption="Total Score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6" showRowHeaders="1" showColHeaders="1" showRowStripes="0" showColStripes="0" showLastColumn="1"/>
  <rowHierarchiesUsage count="5">
    <rowHierarchyUsage hierarchyUsage="7"/>
    <rowHierarchyUsage hierarchyUsage="6"/>
    <rowHierarchyUsage hierarchyUsage="8"/>
    <rowHierarchyUsage hierarchyUsage="9"/>
    <rowHierarchyUsage hierarchyUsage="22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1]"/>
      </x15:pivotTableUISettings>
    </ext>
  </extLst>
</pivotTableDefinition>
</file>

<file path=xl/tables/table1.xml><?xml version="1.0" encoding="utf-8"?>
<table xmlns="http://schemas.openxmlformats.org/spreadsheetml/2006/main" id="1" name="Table1" displayName="Table1" ref="A1:P496" totalsRowShown="0" headerRowDxfId="28" dataDxfId="27" dataCellStyle="Comma">
  <autoFilter ref="A1:P496"/>
  <tableColumns count="16">
    <tableColumn id="1" name="Organization Name" dataDxfId="26"/>
    <tableColumn id="2" name="Project Name" dataDxfId="25"/>
    <tableColumn id="3" name="Strategy" dataDxfId="24"/>
    <tableColumn id="4" name="Funding Request" dataDxfId="23" dataCellStyle="Currency">
      <calculatedColumnFormula>+VLOOKUP(Table1[[#This Row],[Project Name]],Table2[[Project Name]:[Funding Request]],2,FALSE)</calculatedColumnFormula>
    </tableColumn>
    <tableColumn id="5" name="Organization" dataDxfId="22" dataCellStyle="Comma"/>
    <tableColumn id="6" name="Need" dataDxfId="21" dataCellStyle="Comma"/>
    <tableColumn id="7" name="People Served" dataDxfId="20" dataCellStyle="Comma"/>
    <tableColumn id="8" name="Project" dataDxfId="19" dataCellStyle="Comma"/>
    <tableColumn id="9" name="Results" dataDxfId="18" dataCellStyle="Comma"/>
    <tableColumn id="10" name="Evaluation" dataDxfId="17" dataCellStyle="Comma"/>
    <tableColumn id="11" name="Other County Funding" dataDxfId="16" dataCellStyle="Comma"/>
    <tableColumn id="12" name="Collaboration" dataDxfId="15" dataCellStyle="Comma"/>
    <tableColumn id="13" name="Budget" dataDxfId="14" dataCellStyle="Comma"/>
    <tableColumn id="14" name="Sustainability" dataDxfId="13" dataCellStyle="Comma"/>
    <tableColumn id="15" name="Evaluator First Name" dataDxfId="12"/>
    <tableColumn id="16" name="Evaluator Last Name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F56" totalsRowShown="0" headerRowDxfId="10" dataDxfId="8" headerRowBorderDxfId="9" tableBorderDxfId="7" totalsRowBorderDxfId="6">
  <autoFilter ref="A1:F56"/>
  <tableColumns count="6">
    <tableColumn id="1" name="Organization Name" dataDxfId="5"/>
    <tableColumn id="2" name="Fiscal Agent" dataDxfId="4"/>
    <tableColumn id="3" name="Project Name" dataDxfId="3"/>
    <tableColumn id="4" name="Funding Request" dataDxfId="2"/>
    <tableColumn id="5" name="Focus Area" dataDxfId="1"/>
    <tableColumn id="6" name="FY20 Funding" dataDxfId="0" dataCellStyle="Currency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showGridLines="0" tabSelected="1" workbookViewId="0"/>
  </sheetViews>
  <sheetFormatPr defaultRowHeight="12.75" x14ac:dyDescent="0.2"/>
  <cols>
    <col min="1" max="1" width="1.7109375" customWidth="1"/>
    <col min="2" max="4" width="50.7109375" style="7" customWidth="1"/>
    <col min="5" max="5" width="23.5703125" style="9" customWidth="1"/>
    <col min="6" max="6" width="18.28515625" bestFit="1" customWidth="1"/>
    <col min="7" max="7" width="16.85546875" bestFit="1" customWidth="1"/>
    <col min="8" max="8" width="15.7109375" bestFit="1" customWidth="1"/>
    <col min="9" max="9" width="14.5703125" bestFit="1" customWidth="1"/>
    <col min="10" max="13" width="12.7109375" customWidth="1"/>
    <col min="14" max="14" width="13.42578125" bestFit="1" customWidth="1"/>
    <col min="15" max="15" width="12.7109375" customWidth="1"/>
    <col min="16" max="17" width="13.42578125" bestFit="1" customWidth="1"/>
  </cols>
  <sheetData>
    <row r="1" spans="1:16" x14ac:dyDescent="0.2">
      <c r="H1" t="s">
        <v>198</v>
      </c>
    </row>
    <row r="2" spans="1:16" x14ac:dyDescent="0.2">
      <c r="G2" t="s">
        <v>31</v>
      </c>
      <c r="H2">
        <f>+COUNTIF($F$7:$F$61,"&gt;0.8")</f>
        <v>26</v>
      </c>
    </row>
    <row r="3" spans="1:16" ht="15.75" x14ac:dyDescent="0.2">
      <c r="A3" s="18" t="s">
        <v>30</v>
      </c>
      <c r="G3" t="s">
        <v>196</v>
      </c>
      <c r="H3">
        <f>+COUNT(F7:F61)-H2-H4</f>
        <v>18</v>
      </c>
    </row>
    <row r="4" spans="1:16" x14ac:dyDescent="0.2">
      <c r="G4" t="s">
        <v>197</v>
      </c>
      <c r="H4">
        <f>+COUNTIF($F$7:$F$61,"&lt;0.7")</f>
        <v>11</v>
      </c>
    </row>
    <row r="5" spans="1:16" x14ac:dyDescent="0.2">
      <c r="E5" s="7"/>
      <c r="F5" s="14" t="s">
        <v>23</v>
      </c>
    </row>
    <row r="6" spans="1:16" x14ac:dyDescent="0.2">
      <c r="B6" s="15" t="s">
        <v>0</v>
      </c>
      <c r="C6" s="15" t="s">
        <v>1</v>
      </c>
      <c r="D6" s="15" t="s">
        <v>2</v>
      </c>
      <c r="E6" s="16" t="s">
        <v>28</v>
      </c>
      <c r="F6" s="13" t="s">
        <v>35</v>
      </c>
      <c r="G6" s="13" t="s">
        <v>25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  <c r="O6" s="13" t="s">
        <v>12</v>
      </c>
      <c r="P6" s="13" t="s">
        <v>13</v>
      </c>
    </row>
    <row r="7" spans="1:16" ht="25.5" x14ac:dyDescent="0.2">
      <c r="B7" s="19" t="s">
        <v>121</v>
      </c>
      <c r="C7" s="7" t="s">
        <v>122</v>
      </c>
      <c r="D7" s="7" t="s">
        <v>85</v>
      </c>
      <c r="E7" s="11">
        <v>30000</v>
      </c>
      <c r="F7" s="6">
        <v>0.83000000000000007</v>
      </c>
      <c r="G7" s="6">
        <v>0.85</v>
      </c>
      <c r="H7" s="6">
        <v>0.875</v>
      </c>
      <c r="I7" s="6">
        <v>0.8</v>
      </c>
      <c r="J7" s="6">
        <v>0.85</v>
      </c>
      <c r="K7" s="6">
        <v>0.82499999999999996</v>
      </c>
      <c r="L7" s="6">
        <v>0.82499999999999996</v>
      </c>
      <c r="M7" s="6">
        <v>0.8</v>
      </c>
      <c r="N7" s="6">
        <v>0.85</v>
      </c>
      <c r="O7" s="6">
        <v>0.875</v>
      </c>
      <c r="P7" s="6">
        <v>0.75</v>
      </c>
    </row>
    <row r="8" spans="1:16" x14ac:dyDescent="0.2">
      <c r="B8" s="19" t="s">
        <v>92</v>
      </c>
      <c r="C8" s="7" t="s">
        <v>94</v>
      </c>
      <c r="D8" s="7" t="s">
        <v>71</v>
      </c>
      <c r="E8" s="11">
        <v>25000</v>
      </c>
      <c r="F8" s="6">
        <v>0.83111111111111113</v>
      </c>
      <c r="G8" s="6">
        <v>0.86666666666666659</v>
      </c>
      <c r="H8" s="6">
        <v>0.8</v>
      </c>
      <c r="I8" s="6">
        <v>0.84444444444444444</v>
      </c>
      <c r="J8" s="6">
        <v>0.88888888888888895</v>
      </c>
      <c r="K8" s="6">
        <v>0.77777777777777779</v>
      </c>
      <c r="L8" s="6">
        <v>0.77777777777777779</v>
      </c>
      <c r="M8" s="6">
        <v>1</v>
      </c>
      <c r="N8" s="6">
        <v>0.77777777777777779</v>
      </c>
      <c r="O8" s="6">
        <v>0.84444444444444444</v>
      </c>
      <c r="P8" s="6">
        <v>0.73333333333333328</v>
      </c>
    </row>
    <row r="9" spans="1:16" x14ac:dyDescent="0.2">
      <c r="B9" s="19" t="s">
        <v>92</v>
      </c>
      <c r="C9" s="7" t="s">
        <v>93</v>
      </c>
      <c r="D9" s="7" t="s">
        <v>71</v>
      </c>
      <c r="E9" s="11">
        <v>40000</v>
      </c>
      <c r="F9" s="6">
        <v>0.65999999999999992</v>
      </c>
      <c r="G9" s="6">
        <v>0.86666666666666659</v>
      </c>
      <c r="H9" s="6">
        <v>0.71111111111111103</v>
      </c>
      <c r="I9" s="6">
        <v>0.53333333333333333</v>
      </c>
      <c r="J9" s="6">
        <v>0.6</v>
      </c>
      <c r="K9" s="6">
        <v>0.57777777777777772</v>
      </c>
      <c r="L9" s="6">
        <v>0.48888888888888893</v>
      </c>
      <c r="M9" s="6">
        <v>0.95555555555555549</v>
      </c>
      <c r="N9" s="6">
        <v>0.51111111111111107</v>
      </c>
      <c r="O9" s="6">
        <v>0.62222222222222223</v>
      </c>
      <c r="P9" s="6">
        <v>0.73333333333333328</v>
      </c>
    </row>
    <row r="10" spans="1:16" x14ac:dyDescent="0.2">
      <c r="B10" s="19" t="s">
        <v>20</v>
      </c>
      <c r="C10" s="7" t="s">
        <v>138</v>
      </c>
      <c r="D10" s="7" t="s">
        <v>50</v>
      </c>
      <c r="E10" s="11">
        <v>31225</v>
      </c>
      <c r="F10" s="6">
        <v>0.77333333333333332</v>
      </c>
      <c r="G10" s="6">
        <v>0.88888888888888895</v>
      </c>
      <c r="H10" s="6">
        <v>0.75555555555555554</v>
      </c>
      <c r="I10" s="6">
        <v>0.71111111111111103</v>
      </c>
      <c r="J10" s="6">
        <v>0.8</v>
      </c>
      <c r="K10" s="6">
        <v>0.77777777777777779</v>
      </c>
      <c r="L10" s="6">
        <v>0.75555555555555554</v>
      </c>
      <c r="M10" s="6">
        <v>0.8</v>
      </c>
      <c r="N10" s="6">
        <v>0.66666666666666674</v>
      </c>
      <c r="O10" s="6">
        <v>0.8</v>
      </c>
      <c r="P10" s="6">
        <v>0.77777777777777779</v>
      </c>
    </row>
    <row r="11" spans="1:16" x14ac:dyDescent="0.2">
      <c r="B11" s="19" t="s">
        <v>95</v>
      </c>
      <c r="C11" s="7" t="s">
        <v>97</v>
      </c>
      <c r="D11" s="7" t="s">
        <v>71</v>
      </c>
      <c r="E11" s="11">
        <v>500000</v>
      </c>
      <c r="F11" s="6">
        <v>0.87111111111111106</v>
      </c>
      <c r="G11" s="6">
        <v>0.97777777777777786</v>
      </c>
      <c r="H11" s="6">
        <v>0.97777777777777786</v>
      </c>
      <c r="I11" s="6">
        <v>0.93333333333333335</v>
      </c>
      <c r="J11" s="6">
        <v>0.82222222222222219</v>
      </c>
      <c r="K11" s="6">
        <v>0.97777777777777786</v>
      </c>
      <c r="L11" s="6">
        <v>0.88888888888888895</v>
      </c>
      <c r="M11" s="6">
        <v>0.55555555555555558</v>
      </c>
      <c r="N11" s="6">
        <v>0.91111111111111109</v>
      </c>
      <c r="O11" s="6">
        <v>0.77777777777777779</v>
      </c>
      <c r="P11" s="6">
        <v>0.88888888888888895</v>
      </c>
    </row>
    <row r="12" spans="1:16" x14ac:dyDescent="0.2">
      <c r="B12" s="19" t="s">
        <v>95</v>
      </c>
      <c r="C12" s="7" t="s">
        <v>96</v>
      </c>
      <c r="D12" s="7" t="s">
        <v>71</v>
      </c>
      <c r="E12" s="11">
        <v>30000</v>
      </c>
      <c r="F12" s="6">
        <v>0.82222222222222219</v>
      </c>
      <c r="G12" s="6">
        <v>0.97777777777777786</v>
      </c>
      <c r="H12" s="6">
        <v>0.91111111111111109</v>
      </c>
      <c r="I12" s="6">
        <v>0.91111111111111109</v>
      </c>
      <c r="J12" s="6">
        <v>0.95555555555555549</v>
      </c>
      <c r="K12" s="6">
        <v>0.93333333333333335</v>
      </c>
      <c r="L12" s="6">
        <v>0.71111111111111103</v>
      </c>
      <c r="M12" s="6">
        <v>0.55555555555555558</v>
      </c>
      <c r="N12" s="6">
        <v>0.84444444444444444</v>
      </c>
      <c r="O12" s="6">
        <v>0.82222222222222219</v>
      </c>
      <c r="P12" s="6">
        <v>0.6</v>
      </c>
    </row>
    <row r="13" spans="1:16" ht="25.5" x14ac:dyDescent="0.2">
      <c r="B13" s="19" t="s">
        <v>169</v>
      </c>
      <c r="C13" s="7" t="s">
        <v>173</v>
      </c>
      <c r="D13" s="7" t="s">
        <v>71</v>
      </c>
      <c r="E13" s="11">
        <v>35000</v>
      </c>
      <c r="F13" s="6">
        <v>0.73</v>
      </c>
      <c r="G13" s="6">
        <v>0.65</v>
      </c>
      <c r="H13" s="6">
        <v>0.85</v>
      </c>
      <c r="I13" s="6">
        <v>0.72499999999999998</v>
      </c>
      <c r="J13" s="6">
        <v>0.67500000000000004</v>
      </c>
      <c r="K13" s="6">
        <v>0.77500000000000002</v>
      </c>
      <c r="L13" s="6">
        <v>0.7</v>
      </c>
      <c r="M13" s="6">
        <v>0.7</v>
      </c>
      <c r="N13" s="6">
        <v>0.67500000000000004</v>
      </c>
      <c r="O13" s="6">
        <v>0.77500000000000002</v>
      </c>
      <c r="P13" s="6">
        <v>0.77500000000000002</v>
      </c>
    </row>
    <row r="14" spans="1:16" ht="25.5" x14ac:dyDescent="0.2">
      <c r="B14" s="19" t="s">
        <v>108</v>
      </c>
      <c r="C14" s="7" t="s">
        <v>109</v>
      </c>
      <c r="D14" s="7" t="s">
        <v>50</v>
      </c>
      <c r="E14" s="11">
        <v>6560</v>
      </c>
      <c r="F14" s="6">
        <v>0.82</v>
      </c>
      <c r="G14" s="6">
        <v>0.95555555555555549</v>
      </c>
      <c r="H14" s="6">
        <v>0.8</v>
      </c>
      <c r="I14" s="6">
        <v>0.77777777777777779</v>
      </c>
      <c r="J14" s="6">
        <v>0.84444444444444444</v>
      </c>
      <c r="K14" s="6">
        <v>0.77777777777777779</v>
      </c>
      <c r="L14" s="6">
        <v>0.71111111111111103</v>
      </c>
      <c r="M14" s="6">
        <v>1</v>
      </c>
      <c r="N14" s="6">
        <v>0.62222222222222223</v>
      </c>
      <c r="O14" s="6">
        <v>0.95555555555555549</v>
      </c>
      <c r="P14" s="6">
        <v>0.75555555555555554</v>
      </c>
    </row>
    <row r="15" spans="1:16" ht="25.5" x14ac:dyDescent="0.2">
      <c r="B15" s="19" t="s">
        <v>131</v>
      </c>
      <c r="C15" s="7" t="s">
        <v>132</v>
      </c>
      <c r="D15" s="7" t="s">
        <v>85</v>
      </c>
      <c r="E15" s="11">
        <v>50000</v>
      </c>
      <c r="F15" s="6">
        <v>0.86222222222222222</v>
      </c>
      <c r="G15" s="6">
        <v>0.97777777777777786</v>
      </c>
      <c r="H15" s="6">
        <v>0.93333333333333335</v>
      </c>
      <c r="I15" s="6">
        <v>0.66666666666666674</v>
      </c>
      <c r="J15" s="6">
        <v>0.95555555555555549</v>
      </c>
      <c r="K15" s="6">
        <v>0.93333333333333335</v>
      </c>
      <c r="L15" s="6">
        <v>0.82222222222222219</v>
      </c>
      <c r="M15" s="6">
        <v>0.73333333333333328</v>
      </c>
      <c r="N15" s="6">
        <v>0.93333333333333335</v>
      </c>
      <c r="O15" s="6">
        <v>0.93333333333333335</v>
      </c>
      <c r="P15" s="6">
        <v>0.73333333333333328</v>
      </c>
    </row>
    <row r="16" spans="1:16" ht="25.5" x14ac:dyDescent="0.2">
      <c r="B16" s="19" t="s">
        <v>111</v>
      </c>
      <c r="C16" s="7" t="s">
        <v>112</v>
      </c>
      <c r="D16" s="7" t="s">
        <v>78</v>
      </c>
      <c r="E16" s="11">
        <v>20000</v>
      </c>
      <c r="F16" s="6">
        <v>0.81111111111111112</v>
      </c>
      <c r="G16" s="6">
        <v>0.84444444444444444</v>
      </c>
      <c r="H16" s="6">
        <v>0.75555555555555554</v>
      </c>
      <c r="I16" s="6">
        <v>0.75555555555555554</v>
      </c>
      <c r="J16" s="6">
        <v>0.73333333333333328</v>
      </c>
      <c r="K16" s="6">
        <v>0.8</v>
      </c>
      <c r="L16" s="6">
        <v>0.71111111111111103</v>
      </c>
      <c r="M16" s="6">
        <v>0.97777777777777786</v>
      </c>
      <c r="N16" s="6">
        <v>0.84444444444444444</v>
      </c>
      <c r="O16" s="6">
        <v>0.84444444444444444</v>
      </c>
      <c r="P16" s="6">
        <v>0.84444444444444444</v>
      </c>
    </row>
    <row r="17" spans="2:16" x14ac:dyDescent="0.2">
      <c r="B17" s="19" t="s">
        <v>69</v>
      </c>
      <c r="C17" s="7" t="s">
        <v>70</v>
      </c>
      <c r="D17" s="7" t="s">
        <v>71</v>
      </c>
      <c r="E17" s="11">
        <v>45000</v>
      </c>
      <c r="F17" s="6">
        <v>0.77555555555555555</v>
      </c>
      <c r="G17" s="6">
        <v>0.97777777777777786</v>
      </c>
      <c r="H17" s="6">
        <v>0.88888888888888895</v>
      </c>
      <c r="I17" s="6">
        <v>0.82222222222222219</v>
      </c>
      <c r="J17" s="6">
        <v>0.91111111111111109</v>
      </c>
      <c r="K17" s="6">
        <v>0.82222222222222219</v>
      </c>
      <c r="L17" s="6">
        <v>0.73333333333333328</v>
      </c>
      <c r="M17" s="6">
        <v>0.24444444444444446</v>
      </c>
      <c r="N17" s="6">
        <v>0.88888888888888895</v>
      </c>
      <c r="O17" s="6">
        <v>0.75555555555555554</v>
      </c>
      <c r="P17" s="6">
        <v>0.71111111111111103</v>
      </c>
    </row>
    <row r="18" spans="2:16" x14ac:dyDescent="0.2">
      <c r="B18" s="19" t="s">
        <v>165</v>
      </c>
      <c r="C18" s="7" t="s">
        <v>166</v>
      </c>
      <c r="D18" s="7" t="s">
        <v>50</v>
      </c>
      <c r="E18" s="11">
        <v>60000</v>
      </c>
      <c r="F18" s="6">
        <v>0.79555555555555557</v>
      </c>
      <c r="G18" s="6">
        <v>0.84444444444444444</v>
      </c>
      <c r="H18" s="6">
        <v>0.77777777777777779</v>
      </c>
      <c r="I18" s="6">
        <v>0.77777777777777779</v>
      </c>
      <c r="J18" s="6">
        <v>0.84444444444444444</v>
      </c>
      <c r="K18" s="6">
        <v>0.84444444444444444</v>
      </c>
      <c r="L18" s="6">
        <v>0.82222222222222219</v>
      </c>
      <c r="M18" s="6">
        <v>0.64444444444444449</v>
      </c>
      <c r="N18" s="6">
        <v>0.86666666666666659</v>
      </c>
      <c r="O18" s="6">
        <v>0.86666666666666659</v>
      </c>
      <c r="P18" s="6">
        <v>0.66666666666666674</v>
      </c>
    </row>
    <row r="19" spans="2:16" ht="25.5" x14ac:dyDescent="0.2">
      <c r="B19" s="19" t="s">
        <v>79</v>
      </c>
      <c r="C19" s="7" t="s">
        <v>80</v>
      </c>
      <c r="D19" s="7" t="s">
        <v>50</v>
      </c>
      <c r="E19" s="11">
        <v>10000</v>
      </c>
      <c r="F19" s="6">
        <v>0.79249999999999998</v>
      </c>
      <c r="G19" s="6">
        <v>0.95</v>
      </c>
      <c r="H19" s="6">
        <v>0.72499999999999998</v>
      </c>
      <c r="I19" s="6">
        <v>0.72499999999999998</v>
      </c>
      <c r="J19" s="6">
        <v>0.77500000000000002</v>
      </c>
      <c r="K19" s="6">
        <v>0.72499999999999998</v>
      </c>
      <c r="L19" s="6">
        <v>0.7</v>
      </c>
      <c r="M19" s="6">
        <v>1</v>
      </c>
      <c r="N19" s="6">
        <v>0.875</v>
      </c>
      <c r="O19" s="6">
        <v>0.72499999999999998</v>
      </c>
      <c r="P19" s="6">
        <v>0.72499999999999998</v>
      </c>
    </row>
    <row r="20" spans="2:16" x14ac:dyDescent="0.2">
      <c r="B20" s="19" t="s">
        <v>116</v>
      </c>
      <c r="C20" s="7" t="s">
        <v>116</v>
      </c>
      <c r="D20" s="7" t="s">
        <v>50</v>
      </c>
      <c r="E20" s="11">
        <v>15000</v>
      </c>
      <c r="F20" s="6">
        <v>0.73111111111111104</v>
      </c>
      <c r="G20" s="6">
        <v>0.77777777777777779</v>
      </c>
      <c r="H20" s="6">
        <v>0.77777777777777779</v>
      </c>
      <c r="I20" s="6">
        <v>0.88888888888888895</v>
      </c>
      <c r="J20" s="6">
        <v>0.66666666666666674</v>
      </c>
      <c r="K20" s="6">
        <v>0.75555555555555554</v>
      </c>
      <c r="L20" s="6">
        <v>0.64444444444444449</v>
      </c>
      <c r="M20" s="6">
        <v>0.97777777777777786</v>
      </c>
      <c r="N20" s="6">
        <v>0.66666666666666674</v>
      </c>
      <c r="O20" s="6">
        <v>0.51111111111111107</v>
      </c>
      <c r="P20" s="6">
        <v>0.64444444444444449</v>
      </c>
    </row>
    <row r="21" spans="2:16" ht="25.5" x14ac:dyDescent="0.2">
      <c r="B21" s="19" t="s">
        <v>119</v>
      </c>
      <c r="C21" s="7" t="s">
        <v>120</v>
      </c>
      <c r="D21" s="7" t="s">
        <v>71</v>
      </c>
      <c r="E21" s="11">
        <v>19286</v>
      </c>
      <c r="F21" s="6">
        <v>0.82</v>
      </c>
      <c r="G21" s="6">
        <v>0.91111111111111109</v>
      </c>
      <c r="H21" s="6">
        <v>0.91111111111111109</v>
      </c>
      <c r="I21" s="6">
        <v>0.91111111111111109</v>
      </c>
      <c r="J21" s="6">
        <v>0.91111111111111109</v>
      </c>
      <c r="K21" s="6">
        <v>0.8</v>
      </c>
      <c r="L21" s="6">
        <v>0.77777777777777779</v>
      </c>
      <c r="M21" s="6">
        <v>0.75555555555555554</v>
      </c>
      <c r="N21" s="6">
        <v>0.8</v>
      </c>
      <c r="O21" s="6">
        <v>0.77777777777777779</v>
      </c>
      <c r="P21" s="6">
        <v>0.64444444444444449</v>
      </c>
    </row>
    <row r="22" spans="2:16" x14ac:dyDescent="0.2">
      <c r="B22" s="19" t="s">
        <v>159</v>
      </c>
      <c r="C22" s="7" t="s">
        <v>160</v>
      </c>
      <c r="D22" s="7" t="s">
        <v>71</v>
      </c>
      <c r="E22" s="11">
        <v>60000</v>
      </c>
      <c r="F22" s="6">
        <v>0.67555555555555558</v>
      </c>
      <c r="G22" s="6">
        <v>0.75555555555555554</v>
      </c>
      <c r="H22" s="6">
        <v>0.73333333333333328</v>
      </c>
      <c r="I22" s="6">
        <v>0.62222222222222223</v>
      </c>
      <c r="J22" s="6">
        <v>0.71111111111111103</v>
      </c>
      <c r="K22" s="6">
        <v>0.64444444444444449</v>
      </c>
      <c r="L22" s="6">
        <v>0.55555555555555558</v>
      </c>
      <c r="M22" s="6">
        <v>0.64444444444444449</v>
      </c>
      <c r="N22" s="6">
        <v>0.84444444444444444</v>
      </c>
      <c r="O22" s="6">
        <v>0.64444444444444449</v>
      </c>
      <c r="P22" s="6">
        <v>0.6</v>
      </c>
    </row>
    <row r="23" spans="2:16" ht="25.5" x14ac:dyDescent="0.2">
      <c r="B23" s="19" t="s">
        <v>151</v>
      </c>
      <c r="C23" s="7" t="s">
        <v>152</v>
      </c>
      <c r="D23" s="7" t="s">
        <v>71</v>
      </c>
      <c r="E23" s="11">
        <v>36000</v>
      </c>
      <c r="F23" s="6">
        <v>0.78</v>
      </c>
      <c r="G23" s="6">
        <v>0.91111111111111109</v>
      </c>
      <c r="H23" s="6">
        <v>0.68888888888888888</v>
      </c>
      <c r="I23" s="6">
        <v>0.68888888888888888</v>
      </c>
      <c r="J23" s="6">
        <v>0.77777777777777779</v>
      </c>
      <c r="K23" s="6">
        <v>0.77777777777777779</v>
      </c>
      <c r="L23" s="6">
        <v>0.86666666666666659</v>
      </c>
      <c r="M23" s="6">
        <v>0.82222222222222219</v>
      </c>
      <c r="N23" s="6">
        <v>0.73333333333333328</v>
      </c>
      <c r="O23" s="6">
        <v>0.82222222222222219</v>
      </c>
      <c r="P23" s="6">
        <v>0.71111111111111103</v>
      </c>
    </row>
    <row r="24" spans="2:16" x14ac:dyDescent="0.2">
      <c r="B24" s="19" t="s">
        <v>136</v>
      </c>
      <c r="C24" s="7" t="s">
        <v>137</v>
      </c>
      <c r="D24" s="7" t="s">
        <v>50</v>
      </c>
      <c r="E24" s="11">
        <v>18600</v>
      </c>
      <c r="F24" s="6">
        <v>0.84800000000000009</v>
      </c>
      <c r="G24" s="6">
        <v>0.92500000000000004</v>
      </c>
      <c r="H24" s="6">
        <v>0.77500000000000002</v>
      </c>
      <c r="I24" s="6">
        <v>0.88571428571428579</v>
      </c>
      <c r="J24" s="6">
        <v>0.88571428571428579</v>
      </c>
      <c r="K24" s="6">
        <v>0.8571428571428571</v>
      </c>
      <c r="L24" s="6">
        <v>0.77142857142857146</v>
      </c>
      <c r="M24" s="6">
        <v>0.82499999999999996</v>
      </c>
      <c r="N24" s="6">
        <v>0.8571428571428571</v>
      </c>
      <c r="O24" s="6">
        <v>0.9</v>
      </c>
      <c r="P24" s="6">
        <v>0.8</v>
      </c>
    </row>
    <row r="25" spans="2:16" x14ac:dyDescent="0.2">
      <c r="B25" s="19" t="s">
        <v>155</v>
      </c>
      <c r="C25" s="7" t="s">
        <v>156</v>
      </c>
      <c r="D25" s="7" t="s">
        <v>78</v>
      </c>
      <c r="E25" s="11">
        <v>100000</v>
      </c>
      <c r="F25" s="6">
        <v>0.80249999999999999</v>
      </c>
      <c r="G25" s="6">
        <v>0.9</v>
      </c>
      <c r="H25" s="6">
        <v>0.9</v>
      </c>
      <c r="I25" s="6">
        <v>0.9</v>
      </c>
      <c r="J25" s="6">
        <v>0.8</v>
      </c>
      <c r="K25" s="6">
        <v>0.77500000000000002</v>
      </c>
      <c r="L25" s="6">
        <v>0.8</v>
      </c>
      <c r="M25" s="6">
        <v>0.875</v>
      </c>
      <c r="N25" s="6">
        <v>0.8</v>
      </c>
      <c r="O25" s="6">
        <v>0.65</v>
      </c>
      <c r="P25" s="6">
        <v>0.625</v>
      </c>
    </row>
    <row r="26" spans="2:16" ht="25.5" x14ac:dyDescent="0.2">
      <c r="B26" s="19" t="s">
        <v>21</v>
      </c>
      <c r="C26" s="7" t="s">
        <v>110</v>
      </c>
      <c r="D26" s="7" t="s">
        <v>50</v>
      </c>
      <c r="E26" s="11">
        <v>15000</v>
      </c>
      <c r="F26" s="6">
        <v>0.86</v>
      </c>
      <c r="G26" s="6">
        <v>0.88888888888888895</v>
      </c>
      <c r="H26" s="6">
        <v>0.93333333333333335</v>
      </c>
      <c r="I26" s="6">
        <v>0.95555555555555549</v>
      </c>
      <c r="J26" s="6">
        <v>0.93333333333333335</v>
      </c>
      <c r="K26" s="6">
        <v>0.95555555555555549</v>
      </c>
      <c r="L26" s="6">
        <v>0.86666666666666659</v>
      </c>
      <c r="M26" s="6">
        <v>0.68888888888888888</v>
      </c>
      <c r="N26" s="6">
        <v>0.84444444444444444</v>
      </c>
      <c r="O26" s="6">
        <v>0.86666666666666659</v>
      </c>
      <c r="P26" s="6">
        <v>0.66666666666666674</v>
      </c>
    </row>
    <row r="27" spans="2:16" ht="25.5" x14ac:dyDescent="0.2">
      <c r="B27" s="19" t="s">
        <v>127</v>
      </c>
      <c r="C27" s="7" t="s">
        <v>171</v>
      </c>
      <c r="D27" s="7" t="s">
        <v>50</v>
      </c>
      <c r="E27" s="11">
        <v>80000</v>
      </c>
      <c r="F27" s="6">
        <v>0.87777777777777788</v>
      </c>
      <c r="G27" s="6">
        <v>0.95555555555555549</v>
      </c>
      <c r="H27" s="6">
        <v>0.91111111111111109</v>
      </c>
      <c r="I27" s="6">
        <v>0.91111111111111109</v>
      </c>
      <c r="J27" s="6">
        <v>0.91111111111111109</v>
      </c>
      <c r="K27" s="6">
        <v>0.86666666666666659</v>
      </c>
      <c r="L27" s="6">
        <v>0.86666666666666659</v>
      </c>
      <c r="M27" s="6">
        <v>0.93333333333333335</v>
      </c>
      <c r="N27" s="6">
        <v>0.84444444444444444</v>
      </c>
      <c r="O27" s="6">
        <v>0.84444444444444444</v>
      </c>
      <c r="P27" s="6">
        <v>0.73333333333333328</v>
      </c>
    </row>
    <row r="28" spans="2:16" x14ac:dyDescent="0.2">
      <c r="B28" s="19" t="s">
        <v>76</v>
      </c>
      <c r="C28" s="7" t="s">
        <v>77</v>
      </c>
      <c r="D28" s="7" t="s">
        <v>78</v>
      </c>
      <c r="E28" s="11">
        <v>35000</v>
      </c>
      <c r="F28" s="6">
        <v>0.7533333333333333</v>
      </c>
      <c r="G28" s="6">
        <v>0.75555555555555554</v>
      </c>
      <c r="H28" s="6">
        <v>0.75555555555555554</v>
      </c>
      <c r="I28" s="6">
        <v>0.84444444444444444</v>
      </c>
      <c r="J28" s="6">
        <v>0.8</v>
      </c>
      <c r="K28" s="6">
        <v>0.68888888888888888</v>
      </c>
      <c r="L28" s="6">
        <v>0.73333333333333328</v>
      </c>
      <c r="M28" s="6">
        <v>0.97777777777777786</v>
      </c>
      <c r="N28" s="6">
        <v>0.66666666666666674</v>
      </c>
      <c r="O28" s="6">
        <v>0.66666666666666674</v>
      </c>
      <c r="P28" s="6">
        <v>0.64444444444444449</v>
      </c>
    </row>
    <row r="29" spans="2:16" x14ac:dyDescent="0.2">
      <c r="B29" s="19" t="s">
        <v>157</v>
      </c>
      <c r="C29" s="7" t="s">
        <v>158</v>
      </c>
      <c r="D29" s="7" t="s">
        <v>50</v>
      </c>
      <c r="E29" s="11">
        <v>50000</v>
      </c>
      <c r="F29" s="6">
        <v>0.82222222222222219</v>
      </c>
      <c r="G29" s="6">
        <v>0.91111111111111109</v>
      </c>
      <c r="H29" s="6">
        <v>0.84444444444444444</v>
      </c>
      <c r="I29" s="6">
        <v>0.91111111111111109</v>
      </c>
      <c r="J29" s="6">
        <v>0.91111111111111109</v>
      </c>
      <c r="K29" s="6">
        <v>0.86666666666666659</v>
      </c>
      <c r="L29" s="6">
        <v>0.8</v>
      </c>
      <c r="M29" s="6">
        <v>0.93333333333333335</v>
      </c>
      <c r="N29" s="6">
        <v>0.73333333333333328</v>
      </c>
      <c r="O29" s="6">
        <v>0.71111111111111103</v>
      </c>
      <c r="P29" s="6">
        <v>0.6</v>
      </c>
    </row>
    <row r="30" spans="2:16" x14ac:dyDescent="0.2">
      <c r="B30" s="19" t="s">
        <v>19</v>
      </c>
      <c r="C30" s="7" t="s">
        <v>135</v>
      </c>
      <c r="D30" s="7" t="s">
        <v>50</v>
      </c>
      <c r="E30" s="11">
        <v>25000</v>
      </c>
      <c r="F30" s="6">
        <v>0.88666666666666671</v>
      </c>
      <c r="G30" s="6">
        <v>0.95555555555555549</v>
      </c>
      <c r="H30" s="6">
        <v>0.93333333333333335</v>
      </c>
      <c r="I30" s="6">
        <v>1</v>
      </c>
      <c r="J30" s="6">
        <v>0.91111111111111109</v>
      </c>
      <c r="K30" s="6">
        <v>0.95555555555555549</v>
      </c>
      <c r="L30" s="6">
        <v>0.93333333333333335</v>
      </c>
      <c r="M30" s="6">
        <v>0.55555555555555558</v>
      </c>
      <c r="N30" s="6">
        <v>0.93333333333333335</v>
      </c>
      <c r="O30" s="6">
        <v>0.86666666666666659</v>
      </c>
      <c r="P30" s="6">
        <v>0.82222222222222219</v>
      </c>
    </row>
    <row r="31" spans="2:16" ht="25.5" x14ac:dyDescent="0.2">
      <c r="B31" s="19" t="s">
        <v>153</v>
      </c>
      <c r="C31" s="7" t="s">
        <v>154</v>
      </c>
      <c r="D31" s="7" t="s">
        <v>71</v>
      </c>
      <c r="E31" s="11">
        <v>29964</v>
      </c>
      <c r="F31" s="6">
        <v>0.73111111111111104</v>
      </c>
      <c r="G31" s="6">
        <v>0.91111111111111109</v>
      </c>
      <c r="H31" s="6">
        <v>0.82222222222222219</v>
      </c>
      <c r="I31" s="6">
        <v>0.75555555555555554</v>
      </c>
      <c r="J31" s="6">
        <v>0.77777777777777779</v>
      </c>
      <c r="K31" s="6">
        <v>0.77777777777777779</v>
      </c>
      <c r="L31" s="6">
        <v>0.8</v>
      </c>
      <c r="M31" s="6">
        <v>0.4</v>
      </c>
      <c r="N31" s="6">
        <v>0.75555555555555554</v>
      </c>
      <c r="O31" s="6">
        <v>0.6</v>
      </c>
      <c r="P31" s="6">
        <v>0.71111111111111103</v>
      </c>
    </row>
    <row r="32" spans="2:16" ht="25.5" x14ac:dyDescent="0.2">
      <c r="B32" s="19" t="s">
        <v>133</v>
      </c>
      <c r="C32" s="7" t="s">
        <v>134</v>
      </c>
      <c r="D32" s="7" t="s">
        <v>50</v>
      </c>
      <c r="E32" s="11">
        <v>4275</v>
      </c>
      <c r="F32" s="6">
        <v>0.76888888888888896</v>
      </c>
      <c r="G32" s="6">
        <v>0.82222222222222219</v>
      </c>
      <c r="H32" s="6">
        <v>0.71111111111111103</v>
      </c>
      <c r="I32" s="6">
        <v>0.68888888888888888</v>
      </c>
      <c r="J32" s="6">
        <v>0.75555555555555554</v>
      </c>
      <c r="K32" s="6">
        <v>0.75555555555555554</v>
      </c>
      <c r="L32" s="6">
        <v>0.73333333333333328</v>
      </c>
      <c r="M32" s="6">
        <v>0.97777777777777786</v>
      </c>
      <c r="N32" s="6">
        <v>0.84444444444444444</v>
      </c>
      <c r="O32" s="6">
        <v>0.6</v>
      </c>
      <c r="P32" s="6">
        <v>0.8</v>
      </c>
    </row>
    <row r="33" spans="2:16" ht="25.5" x14ac:dyDescent="0.2">
      <c r="B33" s="19" t="s">
        <v>145</v>
      </c>
      <c r="C33" s="7" t="s">
        <v>146</v>
      </c>
      <c r="D33" s="7" t="s">
        <v>85</v>
      </c>
      <c r="E33" s="11">
        <v>47000</v>
      </c>
      <c r="F33" s="6">
        <v>0.65999999999999992</v>
      </c>
      <c r="G33" s="6">
        <v>0.84444444444444444</v>
      </c>
      <c r="H33" s="6">
        <v>0.62222222222222223</v>
      </c>
      <c r="I33" s="6">
        <v>0.6</v>
      </c>
      <c r="J33" s="6">
        <v>0.71111111111111103</v>
      </c>
      <c r="K33" s="6">
        <v>0.6</v>
      </c>
      <c r="L33" s="6">
        <v>0.64444444444444449</v>
      </c>
      <c r="M33" s="6">
        <v>0.95555555555555549</v>
      </c>
      <c r="N33" s="6">
        <v>0.62222222222222223</v>
      </c>
      <c r="O33" s="6">
        <v>0.57777777777777772</v>
      </c>
      <c r="P33" s="6">
        <v>0.42222222222222222</v>
      </c>
    </row>
    <row r="34" spans="2:16" ht="25.5" x14ac:dyDescent="0.2">
      <c r="B34" s="19" t="s">
        <v>74</v>
      </c>
      <c r="C34" s="7" t="s">
        <v>75</v>
      </c>
      <c r="D34" s="7" t="s">
        <v>50</v>
      </c>
      <c r="E34" s="11">
        <v>55000</v>
      </c>
      <c r="F34" s="6">
        <v>0.61111111111111105</v>
      </c>
      <c r="G34" s="6">
        <v>0.53333333333333333</v>
      </c>
      <c r="H34" s="6">
        <v>0.55555555555555558</v>
      </c>
      <c r="I34" s="6">
        <v>0.6</v>
      </c>
      <c r="J34" s="6">
        <v>0.62222222222222223</v>
      </c>
      <c r="K34" s="6">
        <v>0.53333333333333333</v>
      </c>
      <c r="L34" s="6">
        <v>0.64444444444444449</v>
      </c>
      <c r="M34" s="6">
        <v>0.97777777777777786</v>
      </c>
      <c r="N34" s="6">
        <v>0.66666666666666674</v>
      </c>
      <c r="O34" s="6">
        <v>0.46666666666666667</v>
      </c>
      <c r="P34" s="6">
        <v>0.51111111111111107</v>
      </c>
    </row>
    <row r="35" spans="2:16" x14ac:dyDescent="0.2">
      <c r="B35" s="19" t="s">
        <v>90</v>
      </c>
      <c r="C35" s="7" t="s">
        <v>91</v>
      </c>
      <c r="D35" s="7" t="s">
        <v>50</v>
      </c>
      <c r="E35" s="11">
        <v>53950</v>
      </c>
      <c r="F35" s="6">
        <v>0.7088888888888889</v>
      </c>
      <c r="G35" s="6">
        <v>0.84444444444444444</v>
      </c>
      <c r="H35" s="6">
        <v>0.73333333333333328</v>
      </c>
      <c r="I35" s="6">
        <v>0.84444444444444444</v>
      </c>
      <c r="J35" s="6">
        <v>0.71111111111111103</v>
      </c>
      <c r="K35" s="6">
        <v>0.75555555555555554</v>
      </c>
      <c r="L35" s="6">
        <v>0.53333333333333333</v>
      </c>
      <c r="M35" s="6">
        <v>0.68888888888888888</v>
      </c>
      <c r="N35" s="6">
        <v>0.73333333333333328</v>
      </c>
      <c r="O35" s="6">
        <v>0.6</v>
      </c>
      <c r="P35" s="6">
        <v>0.64444444444444449</v>
      </c>
    </row>
    <row r="36" spans="2:16" x14ac:dyDescent="0.2">
      <c r="B36" s="19" t="s">
        <v>163</v>
      </c>
      <c r="C36" s="7" t="s">
        <v>164</v>
      </c>
      <c r="D36" s="7" t="s">
        <v>71</v>
      </c>
      <c r="E36" s="11">
        <v>50000</v>
      </c>
      <c r="F36" s="6">
        <v>0.90888888888888886</v>
      </c>
      <c r="G36" s="6">
        <v>0.91111111111111109</v>
      </c>
      <c r="H36" s="6">
        <v>0.93333333333333335</v>
      </c>
      <c r="I36" s="6">
        <v>0.97777777777777786</v>
      </c>
      <c r="J36" s="6">
        <v>0.95555555555555549</v>
      </c>
      <c r="K36" s="6">
        <v>0.95555555555555549</v>
      </c>
      <c r="L36" s="6">
        <v>0.88888888888888895</v>
      </c>
      <c r="M36" s="6">
        <v>1</v>
      </c>
      <c r="N36" s="6">
        <v>0.84444444444444444</v>
      </c>
      <c r="O36" s="6">
        <v>0.82222222222222219</v>
      </c>
      <c r="P36" s="6">
        <v>0.8</v>
      </c>
    </row>
    <row r="37" spans="2:16" x14ac:dyDescent="0.2">
      <c r="B37" s="19" t="s">
        <v>98</v>
      </c>
      <c r="C37" s="7" t="s">
        <v>99</v>
      </c>
      <c r="D37" s="7" t="s">
        <v>78</v>
      </c>
      <c r="E37" s="11">
        <v>10000</v>
      </c>
      <c r="F37" s="6">
        <v>0.74222222222222223</v>
      </c>
      <c r="G37" s="6">
        <v>0.82222222222222219</v>
      </c>
      <c r="H37" s="6">
        <v>0.71111111111111103</v>
      </c>
      <c r="I37" s="6">
        <v>0.8</v>
      </c>
      <c r="J37" s="6">
        <v>0.62222222222222223</v>
      </c>
      <c r="K37" s="6">
        <v>0.77777777777777779</v>
      </c>
      <c r="L37" s="6">
        <v>0.71111111111111103</v>
      </c>
      <c r="M37" s="6">
        <v>0.84444444444444444</v>
      </c>
      <c r="N37" s="6">
        <v>0.73333333333333328</v>
      </c>
      <c r="O37" s="6">
        <v>0.71111111111111103</v>
      </c>
      <c r="P37" s="6">
        <v>0.68888888888888888</v>
      </c>
    </row>
    <row r="38" spans="2:16" x14ac:dyDescent="0.2">
      <c r="B38" s="19" t="s">
        <v>104</v>
      </c>
      <c r="C38" s="7" t="s">
        <v>105</v>
      </c>
      <c r="D38" s="7" t="s">
        <v>50</v>
      </c>
      <c r="E38" s="11">
        <v>40000</v>
      </c>
      <c r="F38" s="6">
        <v>0.82</v>
      </c>
      <c r="G38" s="6">
        <v>0.82222222222222219</v>
      </c>
      <c r="H38" s="6">
        <v>0.82222222222222219</v>
      </c>
      <c r="I38" s="6">
        <v>0.91111111111111109</v>
      </c>
      <c r="J38" s="6">
        <v>0.84444444444444444</v>
      </c>
      <c r="K38" s="6">
        <v>0.86666666666666659</v>
      </c>
      <c r="L38" s="6">
        <v>0.84444444444444444</v>
      </c>
      <c r="M38" s="6">
        <v>0.75555555555555554</v>
      </c>
      <c r="N38" s="6">
        <v>0.77777777777777779</v>
      </c>
      <c r="O38" s="6">
        <v>0.86666666666666659</v>
      </c>
      <c r="P38" s="6">
        <v>0.68888888888888888</v>
      </c>
    </row>
    <row r="39" spans="2:16" x14ac:dyDescent="0.2">
      <c r="B39" s="19" t="s">
        <v>129</v>
      </c>
      <c r="C39" s="7" t="s">
        <v>130</v>
      </c>
      <c r="D39" s="7" t="s">
        <v>50</v>
      </c>
      <c r="E39" s="11">
        <v>28500</v>
      </c>
      <c r="F39" s="6">
        <v>0.68222222222222217</v>
      </c>
      <c r="G39" s="6">
        <v>0.53333333333333333</v>
      </c>
      <c r="H39" s="6">
        <v>0.71111111111111103</v>
      </c>
      <c r="I39" s="6">
        <v>0.77777777777777779</v>
      </c>
      <c r="J39" s="6">
        <v>0.86666666666666659</v>
      </c>
      <c r="K39" s="6">
        <v>0.68888888888888888</v>
      </c>
      <c r="L39" s="6">
        <v>0.57777777777777772</v>
      </c>
      <c r="M39" s="6">
        <v>1</v>
      </c>
      <c r="N39" s="6">
        <v>0.62222222222222223</v>
      </c>
      <c r="O39" s="6">
        <v>0.62222222222222223</v>
      </c>
      <c r="P39" s="6">
        <v>0.42222222222222222</v>
      </c>
    </row>
    <row r="40" spans="2:16" x14ac:dyDescent="0.2">
      <c r="B40" s="19" t="s">
        <v>123</v>
      </c>
      <c r="C40" s="7" t="s">
        <v>172</v>
      </c>
      <c r="D40" s="7" t="s">
        <v>71</v>
      </c>
      <c r="E40" s="11">
        <v>25000</v>
      </c>
      <c r="F40" s="6">
        <v>0.80888888888888888</v>
      </c>
      <c r="G40" s="6">
        <v>0.88888888888888895</v>
      </c>
      <c r="H40" s="6">
        <v>0.82222222222222219</v>
      </c>
      <c r="I40" s="6">
        <v>0.77777777777777779</v>
      </c>
      <c r="J40" s="6">
        <v>0.82222222222222219</v>
      </c>
      <c r="K40" s="6">
        <v>0.75555555555555554</v>
      </c>
      <c r="L40" s="6">
        <v>0.71111111111111103</v>
      </c>
      <c r="M40" s="6">
        <v>1</v>
      </c>
      <c r="N40" s="6">
        <v>0.73333333333333328</v>
      </c>
      <c r="O40" s="6">
        <v>0.8</v>
      </c>
      <c r="P40" s="6">
        <v>0.77777777777777779</v>
      </c>
    </row>
    <row r="41" spans="2:16" ht="25.5" x14ac:dyDescent="0.2">
      <c r="B41" s="19" t="s">
        <v>149</v>
      </c>
      <c r="C41" s="7" t="s">
        <v>150</v>
      </c>
      <c r="D41" s="7" t="s">
        <v>78</v>
      </c>
      <c r="E41" s="11">
        <v>85000</v>
      </c>
      <c r="F41" s="6">
        <v>0.81111111111111112</v>
      </c>
      <c r="G41" s="6">
        <v>0.84444444444444444</v>
      </c>
      <c r="H41" s="6">
        <v>0.8</v>
      </c>
      <c r="I41" s="6">
        <v>0.86666666666666659</v>
      </c>
      <c r="J41" s="6">
        <v>0.86666666666666659</v>
      </c>
      <c r="K41" s="6">
        <v>0.77777777777777779</v>
      </c>
      <c r="L41" s="6">
        <v>0.73333333333333328</v>
      </c>
      <c r="M41" s="6">
        <v>1</v>
      </c>
      <c r="N41" s="6">
        <v>0.66666666666666674</v>
      </c>
      <c r="O41" s="6">
        <v>0.84444444444444444</v>
      </c>
      <c r="P41" s="6">
        <v>0.71111111111111103</v>
      </c>
    </row>
    <row r="42" spans="2:16" x14ac:dyDescent="0.2">
      <c r="B42" s="19" t="s">
        <v>88</v>
      </c>
      <c r="C42" s="7" t="s">
        <v>89</v>
      </c>
      <c r="D42" s="7" t="s">
        <v>50</v>
      </c>
      <c r="E42" s="11">
        <v>42000</v>
      </c>
      <c r="F42" s="6">
        <v>0.62666666666666671</v>
      </c>
      <c r="G42" s="6">
        <v>0.64444444444444449</v>
      </c>
      <c r="H42" s="6">
        <v>0.51111111111111107</v>
      </c>
      <c r="I42" s="6">
        <v>0.84444444444444444</v>
      </c>
      <c r="J42" s="6">
        <v>0.42222222222222222</v>
      </c>
      <c r="K42" s="6">
        <v>0.51111111111111107</v>
      </c>
      <c r="L42" s="6">
        <v>0.48888888888888893</v>
      </c>
      <c r="M42" s="6">
        <v>0.97777777777777786</v>
      </c>
      <c r="N42" s="6">
        <v>0.68888888888888888</v>
      </c>
      <c r="O42" s="6">
        <v>0.64444444444444449</v>
      </c>
      <c r="P42" s="6">
        <v>0.53333333333333333</v>
      </c>
    </row>
    <row r="43" spans="2:16" ht="25.5" x14ac:dyDescent="0.2">
      <c r="B43" s="19" t="s">
        <v>106</v>
      </c>
      <c r="C43" s="7" t="s">
        <v>107</v>
      </c>
      <c r="D43" s="7" t="s">
        <v>71</v>
      </c>
      <c r="E43" s="11">
        <v>130000</v>
      </c>
      <c r="F43" s="6">
        <v>0.86250000000000004</v>
      </c>
      <c r="G43" s="6">
        <v>0.97499999999999998</v>
      </c>
      <c r="H43" s="6">
        <v>0.95</v>
      </c>
      <c r="I43" s="6">
        <v>1</v>
      </c>
      <c r="J43" s="6">
        <v>0.9</v>
      </c>
      <c r="K43" s="6">
        <v>0.97499999999999998</v>
      </c>
      <c r="L43" s="6">
        <v>0.9</v>
      </c>
      <c r="M43" s="6">
        <v>0.35</v>
      </c>
      <c r="N43" s="6">
        <v>0.875</v>
      </c>
      <c r="O43" s="6">
        <v>0.95</v>
      </c>
      <c r="P43" s="6">
        <v>0.75</v>
      </c>
    </row>
    <row r="44" spans="2:16" x14ac:dyDescent="0.2">
      <c r="B44" s="19" t="s">
        <v>48</v>
      </c>
      <c r="C44" s="7" t="s">
        <v>49</v>
      </c>
      <c r="D44" s="7" t="s">
        <v>50</v>
      </c>
      <c r="E44" s="11">
        <v>40000</v>
      </c>
      <c r="F44" s="6">
        <v>0.65999999999999992</v>
      </c>
      <c r="G44" s="6">
        <v>0.77777777777777779</v>
      </c>
      <c r="H44" s="6">
        <v>0.66666666666666674</v>
      </c>
      <c r="I44" s="6">
        <v>0.84444444444444444</v>
      </c>
      <c r="J44" s="6">
        <v>0.73333333333333328</v>
      </c>
      <c r="K44" s="6">
        <v>0.64444444444444449</v>
      </c>
      <c r="L44" s="6">
        <v>0.64444444444444449</v>
      </c>
      <c r="M44" s="6">
        <v>0.91111111111111109</v>
      </c>
      <c r="N44" s="6">
        <v>0.4</v>
      </c>
      <c r="O44" s="6">
        <v>0.48888888888888893</v>
      </c>
      <c r="P44" s="6">
        <v>0.48888888888888893</v>
      </c>
    </row>
    <row r="45" spans="2:16" x14ac:dyDescent="0.2">
      <c r="B45" s="19" t="s">
        <v>141</v>
      </c>
      <c r="C45" s="7" t="s">
        <v>142</v>
      </c>
      <c r="D45" s="7" t="s">
        <v>50</v>
      </c>
      <c r="E45" s="11">
        <v>50000</v>
      </c>
      <c r="F45" s="6">
        <v>0.80666666666666664</v>
      </c>
      <c r="G45" s="6">
        <v>0.66666666666666674</v>
      </c>
      <c r="H45" s="6">
        <v>0.8</v>
      </c>
      <c r="I45" s="6">
        <v>1</v>
      </c>
      <c r="J45" s="6">
        <v>0.95555555555555549</v>
      </c>
      <c r="K45" s="6">
        <v>0.91111111111111109</v>
      </c>
      <c r="L45" s="6">
        <v>0.73333333333333328</v>
      </c>
      <c r="M45" s="6">
        <v>0.77777777777777779</v>
      </c>
      <c r="N45" s="6">
        <v>0.88888888888888895</v>
      </c>
      <c r="O45" s="6">
        <v>0.6</v>
      </c>
      <c r="P45" s="6">
        <v>0.73333333333333328</v>
      </c>
    </row>
    <row r="46" spans="2:16" ht="25.5" x14ac:dyDescent="0.2">
      <c r="B46" s="19" t="s">
        <v>143</v>
      </c>
      <c r="C46" s="7" t="s">
        <v>144</v>
      </c>
      <c r="D46" s="7" t="s">
        <v>85</v>
      </c>
      <c r="E46" s="11">
        <v>100000</v>
      </c>
      <c r="F46" s="6">
        <v>0.62</v>
      </c>
      <c r="G46" s="6">
        <v>0.62222222222222223</v>
      </c>
      <c r="H46" s="6">
        <v>0.64444444444444449</v>
      </c>
      <c r="I46" s="6">
        <v>0.57777777777777772</v>
      </c>
      <c r="J46" s="6">
        <v>0.6</v>
      </c>
      <c r="K46" s="6">
        <v>0.62222222222222223</v>
      </c>
      <c r="L46" s="6">
        <v>0.46666666666666667</v>
      </c>
      <c r="M46" s="6">
        <v>0.97777777777777786</v>
      </c>
      <c r="N46" s="6">
        <v>0.57777777777777772</v>
      </c>
      <c r="O46" s="6">
        <v>0.53333333333333333</v>
      </c>
      <c r="P46" s="6">
        <v>0.57777777777777772</v>
      </c>
    </row>
    <row r="47" spans="2:16" ht="25.5" x14ac:dyDescent="0.2">
      <c r="B47" s="19" t="s">
        <v>167</v>
      </c>
      <c r="C47" s="7" t="s">
        <v>168</v>
      </c>
      <c r="D47" s="7" t="s">
        <v>50</v>
      </c>
      <c r="E47" s="11">
        <v>30000</v>
      </c>
      <c r="F47" s="6">
        <v>0.91777777777777769</v>
      </c>
      <c r="G47" s="6">
        <v>0.97777777777777786</v>
      </c>
      <c r="H47" s="6">
        <v>0.95555555555555549</v>
      </c>
      <c r="I47" s="6">
        <v>0.97777777777777786</v>
      </c>
      <c r="J47" s="6">
        <v>0.91111111111111109</v>
      </c>
      <c r="K47" s="6">
        <v>0.97777777777777786</v>
      </c>
      <c r="L47" s="6">
        <v>0.95555555555555549</v>
      </c>
      <c r="M47" s="6">
        <v>0.8</v>
      </c>
      <c r="N47" s="6">
        <v>0.88888888888888895</v>
      </c>
      <c r="O47" s="6">
        <v>0.91111111111111109</v>
      </c>
      <c r="P47" s="6">
        <v>0.82222222222222219</v>
      </c>
    </row>
    <row r="48" spans="2:16" ht="25.5" x14ac:dyDescent="0.2">
      <c r="B48" s="19" t="s">
        <v>72</v>
      </c>
      <c r="C48" s="7" t="s">
        <v>73</v>
      </c>
      <c r="D48" s="7" t="s">
        <v>50</v>
      </c>
      <c r="E48" s="11">
        <v>55000</v>
      </c>
      <c r="F48" s="6">
        <v>0.77333333333333332</v>
      </c>
      <c r="G48" s="6">
        <v>0.84444444444444444</v>
      </c>
      <c r="H48" s="6">
        <v>0.91111111111111109</v>
      </c>
      <c r="I48" s="6">
        <v>0.84444444444444444</v>
      </c>
      <c r="J48" s="6">
        <v>0.75555555555555554</v>
      </c>
      <c r="K48" s="6">
        <v>0.66666666666666674</v>
      </c>
      <c r="L48" s="6">
        <v>0.73333333333333328</v>
      </c>
      <c r="M48" s="6">
        <v>0.77777777777777779</v>
      </c>
      <c r="N48" s="6">
        <v>0.8</v>
      </c>
      <c r="O48" s="6">
        <v>0.71111111111111103</v>
      </c>
      <c r="P48" s="6">
        <v>0.68888888888888888</v>
      </c>
    </row>
    <row r="49" spans="2:16" ht="25.5" x14ac:dyDescent="0.2">
      <c r="B49" s="19" t="s">
        <v>86</v>
      </c>
      <c r="C49" s="7" t="s">
        <v>87</v>
      </c>
      <c r="D49" s="7" t="s">
        <v>71</v>
      </c>
      <c r="E49" s="11">
        <v>55500</v>
      </c>
      <c r="F49" s="6">
        <v>0.77555555555555555</v>
      </c>
      <c r="G49" s="6">
        <v>0.88888888888888895</v>
      </c>
      <c r="H49" s="6">
        <v>0.8</v>
      </c>
      <c r="I49" s="6">
        <v>0.8</v>
      </c>
      <c r="J49" s="6">
        <v>0.82222222222222219</v>
      </c>
      <c r="K49" s="6">
        <v>0.82222222222222219</v>
      </c>
      <c r="L49" s="6">
        <v>0.73333333333333328</v>
      </c>
      <c r="M49" s="6">
        <v>0.71111111111111103</v>
      </c>
      <c r="N49" s="6">
        <v>0.84444444444444444</v>
      </c>
      <c r="O49" s="6">
        <v>0.64444444444444449</v>
      </c>
      <c r="P49" s="6">
        <v>0.68888888888888888</v>
      </c>
    </row>
    <row r="50" spans="2:16" x14ac:dyDescent="0.2">
      <c r="B50" s="19" t="s">
        <v>81</v>
      </c>
      <c r="C50" s="7" t="s">
        <v>82</v>
      </c>
      <c r="D50" s="7" t="s">
        <v>78</v>
      </c>
      <c r="E50" s="11">
        <v>10000</v>
      </c>
      <c r="F50" s="6">
        <v>0.62666666666666671</v>
      </c>
      <c r="G50" s="6">
        <v>0.75555555555555554</v>
      </c>
      <c r="H50" s="6">
        <v>0.48888888888888893</v>
      </c>
      <c r="I50" s="6">
        <v>0.6</v>
      </c>
      <c r="J50" s="6">
        <v>0.53333333333333333</v>
      </c>
      <c r="K50" s="6">
        <v>0.51111111111111107</v>
      </c>
      <c r="L50" s="6">
        <v>0.51111111111111107</v>
      </c>
      <c r="M50" s="6">
        <v>1</v>
      </c>
      <c r="N50" s="6">
        <v>0.66666666666666674</v>
      </c>
      <c r="O50" s="6">
        <v>0.57777777777777772</v>
      </c>
      <c r="P50" s="6">
        <v>0.62222222222222223</v>
      </c>
    </row>
    <row r="51" spans="2:16" ht="25.5" x14ac:dyDescent="0.2">
      <c r="B51" s="19" t="s">
        <v>83</v>
      </c>
      <c r="C51" s="7" t="s">
        <v>84</v>
      </c>
      <c r="D51" s="7" t="s">
        <v>85</v>
      </c>
      <c r="E51" s="11">
        <v>8000</v>
      </c>
      <c r="F51" s="6">
        <v>0.87640449438202239</v>
      </c>
      <c r="G51" s="6">
        <v>0.86666666666666659</v>
      </c>
      <c r="H51" s="6">
        <v>0.88888888888888895</v>
      </c>
      <c r="I51" s="6">
        <v>0.84444444444444444</v>
      </c>
      <c r="J51" s="6">
        <v>0.93333333333333335</v>
      </c>
      <c r="K51" s="6">
        <v>0.88888888888888895</v>
      </c>
      <c r="L51" s="6">
        <v>0.84444444444444444</v>
      </c>
      <c r="M51" s="6">
        <v>1</v>
      </c>
      <c r="N51" s="6">
        <v>0.93333333333333335</v>
      </c>
      <c r="O51" s="6">
        <v>0.91111111111111109</v>
      </c>
      <c r="P51" s="6">
        <v>0.66666666666666674</v>
      </c>
    </row>
    <row r="52" spans="2:16" x14ac:dyDescent="0.2">
      <c r="B52" s="19" t="s">
        <v>113</v>
      </c>
      <c r="C52" s="7" t="s">
        <v>114</v>
      </c>
      <c r="D52" s="7" t="s">
        <v>71</v>
      </c>
      <c r="E52" s="11">
        <v>15000</v>
      </c>
      <c r="F52" s="6">
        <v>0.85555555555555551</v>
      </c>
      <c r="G52" s="6">
        <v>0.88888888888888895</v>
      </c>
      <c r="H52" s="6">
        <v>0.91111111111111109</v>
      </c>
      <c r="I52" s="6">
        <v>0.93333333333333335</v>
      </c>
      <c r="J52" s="6">
        <v>0.84444444444444444</v>
      </c>
      <c r="K52" s="6">
        <v>0.88888888888888895</v>
      </c>
      <c r="L52" s="6">
        <v>0.8</v>
      </c>
      <c r="M52" s="6">
        <v>0.84444444444444444</v>
      </c>
      <c r="N52" s="6">
        <v>0.88888888888888895</v>
      </c>
      <c r="O52" s="6">
        <v>0.84444444444444444</v>
      </c>
      <c r="P52" s="6">
        <v>0.71111111111111103</v>
      </c>
    </row>
    <row r="53" spans="2:16" x14ac:dyDescent="0.2">
      <c r="B53" s="19" t="s">
        <v>113</v>
      </c>
      <c r="C53" s="7" t="s">
        <v>115</v>
      </c>
      <c r="D53" s="7" t="s">
        <v>71</v>
      </c>
      <c r="E53" s="11">
        <v>25000</v>
      </c>
      <c r="F53" s="6">
        <v>0.7911111111111111</v>
      </c>
      <c r="G53" s="6">
        <v>0.93333333333333335</v>
      </c>
      <c r="H53" s="6">
        <v>0.84444444444444444</v>
      </c>
      <c r="I53" s="6">
        <v>0.75555555555555554</v>
      </c>
      <c r="J53" s="6">
        <v>0.8</v>
      </c>
      <c r="K53" s="6">
        <v>0.8</v>
      </c>
      <c r="L53" s="6">
        <v>0.73333333333333328</v>
      </c>
      <c r="M53" s="6">
        <v>0.73333333333333328</v>
      </c>
      <c r="N53" s="6">
        <v>0.82222222222222219</v>
      </c>
      <c r="O53" s="6">
        <v>0.8</v>
      </c>
      <c r="P53" s="6">
        <v>0.68888888888888888</v>
      </c>
    </row>
    <row r="54" spans="2:16" ht="25.5" x14ac:dyDescent="0.2">
      <c r="B54" s="19" t="s">
        <v>100</v>
      </c>
      <c r="C54" s="7" t="s">
        <v>101</v>
      </c>
      <c r="D54" s="7" t="s">
        <v>71</v>
      </c>
      <c r="E54" s="11">
        <v>19000</v>
      </c>
      <c r="F54" s="6">
        <v>0.74444444444444446</v>
      </c>
      <c r="G54" s="6">
        <v>0.64444444444444449</v>
      </c>
      <c r="H54" s="6">
        <v>0.86666666666666659</v>
      </c>
      <c r="I54" s="6">
        <v>0.91111111111111109</v>
      </c>
      <c r="J54" s="6">
        <v>0.71111111111111103</v>
      </c>
      <c r="K54" s="6">
        <v>0.75555555555555554</v>
      </c>
      <c r="L54" s="6">
        <v>0.73333333333333328</v>
      </c>
      <c r="M54" s="6">
        <v>0.71111111111111103</v>
      </c>
      <c r="N54" s="6">
        <v>0.77777777777777779</v>
      </c>
      <c r="O54" s="6">
        <v>0.71111111111111103</v>
      </c>
      <c r="P54" s="6">
        <v>0.62222222222222223</v>
      </c>
    </row>
    <row r="55" spans="2:16" x14ac:dyDescent="0.2">
      <c r="B55" s="19" t="s">
        <v>147</v>
      </c>
      <c r="C55" s="7" t="s">
        <v>148</v>
      </c>
      <c r="D55" s="7" t="s">
        <v>71</v>
      </c>
      <c r="E55" s="11">
        <v>70000</v>
      </c>
      <c r="F55" s="6">
        <v>0.70222222222222219</v>
      </c>
      <c r="G55" s="6">
        <v>0.77777777777777779</v>
      </c>
      <c r="H55" s="6">
        <v>0.77777777777777779</v>
      </c>
      <c r="I55" s="6">
        <v>0.88888888888888895</v>
      </c>
      <c r="J55" s="6">
        <v>0.62222222222222223</v>
      </c>
      <c r="K55" s="6">
        <v>0.64444444444444449</v>
      </c>
      <c r="L55" s="6">
        <v>0.6</v>
      </c>
      <c r="M55" s="6">
        <v>0.62222222222222223</v>
      </c>
      <c r="N55" s="6">
        <v>0.82222222222222219</v>
      </c>
      <c r="O55" s="6">
        <v>0.68888888888888888</v>
      </c>
      <c r="P55" s="6">
        <v>0.57777777777777772</v>
      </c>
    </row>
    <row r="56" spans="2:16" x14ac:dyDescent="0.2">
      <c r="B56" s="19" t="s">
        <v>102</v>
      </c>
      <c r="C56" s="7" t="s">
        <v>103</v>
      </c>
      <c r="D56" s="7" t="s">
        <v>50</v>
      </c>
      <c r="E56" s="11">
        <v>25000</v>
      </c>
      <c r="F56" s="6">
        <v>0.80444444444444441</v>
      </c>
      <c r="G56" s="6">
        <v>0.82222222222222219</v>
      </c>
      <c r="H56" s="6">
        <v>0.68888888888888888</v>
      </c>
      <c r="I56" s="6">
        <v>0.82222222222222219</v>
      </c>
      <c r="J56" s="6">
        <v>0.75555555555555554</v>
      </c>
      <c r="K56" s="6">
        <v>0.77777777777777779</v>
      </c>
      <c r="L56" s="6">
        <v>0.66666666666666674</v>
      </c>
      <c r="M56" s="6">
        <v>1</v>
      </c>
      <c r="N56" s="6">
        <v>0.88888888888888895</v>
      </c>
      <c r="O56" s="6">
        <v>0.86666666666666659</v>
      </c>
      <c r="P56" s="6">
        <v>0.75555555555555554</v>
      </c>
    </row>
    <row r="57" spans="2:16" ht="25.5" x14ac:dyDescent="0.2">
      <c r="B57" s="19" t="s">
        <v>161</v>
      </c>
      <c r="C57" s="7" t="s">
        <v>162</v>
      </c>
      <c r="D57" s="7" t="s">
        <v>78</v>
      </c>
      <c r="E57" s="11">
        <v>37000</v>
      </c>
      <c r="F57" s="6">
        <v>0.79333333333333333</v>
      </c>
      <c r="G57" s="6">
        <v>0.93333333333333335</v>
      </c>
      <c r="H57" s="6">
        <v>0.73333333333333328</v>
      </c>
      <c r="I57" s="6">
        <v>0.77777777777777779</v>
      </c>
      <c r="J57" s="6">
        <v>0.77777777777777779</v>
      </c>
      <c r="K57" s="6">
        <v>0.8</v>
      </c>
      <c r="L57" s="6">
        <v>0.73333333333333328</v>
      </c>
      <c r="M57" s="6">
        <v>0.86666666666666659</v>
      </c>
      <c r="N57" s="6">
        <v>0.88888888888888895</v>
      </c>
      <c r="O57" s="6">
        <v>0.73333333333333328</v>
      </c>
      <c r="P57" s="6">
        <v>0.68888888888888888</v>
      </c>
    </row>
    <row r="58" spans="2:16" x14ac:dyDescent="0.2">
      <c r="B58" s="19" t="s">
        <v>125</v>
      </c>
      <c r="C58" s="7" t="s">
        <v>126</v>
      </c>
      <c r="D58" s="7" t="s">
        <v>78</v>
      </c>
      <c r="E58" s="11">
        <v>40000</v>
      </c>
      <c r="F58" s="6">
        <v>0.69555555555555559</v>
      </c>
      <c r="G58" s="6">
        <v>0.62222222222222223</v>
      </c>
      <c r="H58" s="6">
        <v>0.68888888888888888</v>
      </c>
      <c r="I58" s="6">
        <v>0.82222222222222219</v>
      </c>
      <c r="J58" s="6">
        <v>0.66666666666666674</v>
      </c>
      <c r="K58" s="6">
        <v>0.62222222222222223</v>
      </c>
      <c r="L58" s="6">
        <v>0.6</v>
      </c>
      <c r="M58" s="6">
        <v>0.95555555555555549</v>
      </c>
      <c r="N58" s="6">
        <v>0.68888888888888888</v>
      </c>
      <c r="O58" s="6">
        <v>0.57777777777777772</v>
      </c>
      <c r="P58" s="6">
        <v>0.71111111111111103</v>
      </c>
    </row>
    <row r="59" spans="2:16" x14ac:dyDescent="0.2">
      <c r="B59" s="19" t="s">
        <v>139</v>
      </c>
      <c r="C59" s="7" t="s">
        <v>140</v>
      </c>
      <c r="D59" s="7" t="s">
        <v>50</v>
      </c>
      <c r="E59" s="11">
        <v>100000</v>
      </c>
      <c r="F59" s="6">
        <v>0.69500000000000006</v>
      </c>
      <c r="G59" s="6">
        <v>0.72499999999999998</v>
      </c>
      <c r="H59" s="6">
        <v>0.8</v>
      </c>
      <c r="I59" s="6">
        <v>0.97499999999999998</v>
      </c>
      <c r="J59" s="6">
        <v>0.65</v>
      </c>
      <c r="K59" s="6">
        <v>0.67500000000000004</v>
      </c>
      <c r="L59" s="6">
        <v>0.65</v>
      </c>
      <c r="M59" s="6">
        <v>0.77500000000000002</v>
      </c>
      <c r="N59" s="6">
        <v>0.55000000000000004</v>
      </c>
      <c r="O59" s="6">
        <v>0.55000000000000004</v>
      </c>
      <c r="P59" s="6">
        <v>0.6</v>
      </c>
    </row>
    <row r="60" spans="2:16" x14ac:dyDescent="0.2">
      <c r="B60" s="19" t="s">
        <v>22</v>
      </c>
      <c r="C60" s="7" t="s">
        <v>118</v>
      </c>
      <c r="D60" s="7" t="s">
        <v>71</v>
      </c>
      <c r="E60" s="11">
        <v>30000</v>
      </c>
      <c r="F60" s="6">
        <v>0.81797752808988766</v>
      </c>
      <c r="G60" s="6">
        <v>0.91111111111111109</v>
      </c>
      <c r="H60" s="6">
        <v>0.8</v>
      </c>
      <c r="I60" s="6">
        <v>0.93333333333333335</v>
      </c>
      <c r="J60" s="6">
        <v>0.82222222222222219</v>
      </c>
      <c r="K60" s="6">
        <v>0.84444444444444444</v>
      </c>
      <c r="L60" s="6">
        <v>0.84444444444444444</v>
      </c>
      <c r="M60" s="6">
        <v>0.8</v>
      </c>
      <c r="N60" s="6">
        <v>0.77777777777777779</v>
      </c>
      <c r="O60" s="6">
        <v>0.66666666666666674</v>
      </c>
      <c r="P60" s="6">
        <v>0.77500000000000002</v>
      </c>
    </row>
    <row r="61" spans="2:16" x14ac:dyDescent="0.2">
      <c r="B61" s="19" t="s">
        <v>22</v>
      </c>
      <c r="C61" s="7" t="s">
        <v>117</v>
      </c>
      <c r="D61" s="7" t="s">
        <v>50</v>
      </c>
      <c r="E61" s="11">
        <v>30000</v>
      </c>
      <c r="F61" s="6">
        <v>0.81123595505617985</v>
      </c>
      <c r="G61" s="6">
        <v>0.82222222222222219</v>
      </c>
      <c r="H61" s="6">
        <v>0.84444444444444444</v>
      </c>
      <c r="I61" s="6">
        <v>0.84444444444444444</v>
      </c>
      <c r="J61" s="6">
        <v>0.73333333333333328</v>
      </c>
      <c r="K61" s="6">
        <v>0.82222222222222219</v>
      </c>
      <c r="L61" s="6">
        <v>0.86666666666666659</v>
      </c>
      <c r="M61" s="6">
        <v>0.91111111111111109</v>
      </c>
      <c r="N61" s="6">
        <v>0.75555555555555554</v>
      </c>
      <c r="O61" s="6">
        <v>0.66666666666666674</v>
      </c>
      <c r="P61" s="6">
        <v>0.85</v>
      </c>
    </row>
    <row r="62" spans="2:16" x14ac:dyDescent="0.2">
      <c r="E62"/>
    </row>
    <row r="63" spans="2:16" x14ac:dyDescent="0.2">
      <c r="E63"/>
    </row>
    <row r="64" spans="2:16" x14ac:dyDescent="0.2">
      <c r="E64"/>
    </row>
    <row r="65" spans="1:16" ht="15.75" x14ac:dyDescent="0.2">
      <c r="A65" s="18" t="s">
        <v>32</v>
      </c>
    </row>
    <row r="67" spans="1:16" x14ac:dyDescent="0.2">
      <c r="E67" s="7"/>
      <c r="F67" s="14" t="s">
        <v>23</v>
      </c>
    </row>
    <row r="68" spans="1:16" ht="13.5" thickBot="1" x14ac:dyDescent="0.25">
      <c r="B68" s="15" t="s">
        <v>2</v>
      </c>
      <c r="C68" s="15" t="s">
        <v>1</v>
      </c>
      <c r="D68" s="15" t="s">
        <v>0</v>
      </c>
      <c r="E68" s="16" t="s">
        <v>28</v>
      </c>
      <c r="F68" s="13" t="s">
        <v>35</v>
      </c>
      <c r="G68" s="13" t="s">
        <v>25</v>
      </c>
      <c r="H68" s="13" t="s">
        <v>5</v>
      </c>
      <c r="I68" s="13" t="s">
        <v>6</v>
      </c>
      <c r="J68" s="13" t="s">
        <v>7</v>
      </c>
      <c r="K68" s="13" t="s">
        <v>8</v>
      </c>
      <c r="L68" s="13" t="s">
        <v>9</v>
      </c>
      <c r="M68" s="13" t="s">
        <v>10</v>
      </c>
      <c r="N68" s="13" t="s">
        <v>11</v>
      </c>
      <c r="O68" s="13" t="s">
        <v>12</v>
      </c>
      <c r="P68" s="13" t="s">
        <v>13</v>
      </c>
    </row>
    <row r="69" spans="1:16" ht="25.5" x14ac:dyDescent="0.2">
      <c r="B69" s="81" t="s">
        <v>50</v>
      </c>
      <c r="C69" s="87" t="s">
        <v>168</v>
      </c>
      <c r="D69" s="87" t="s">
        <v>167</v>
      </c>
      <c r="E69" s="82">
        <v>30000</v>
      </c>
      <c r="F69" s="23">
        <v>0.91777777777777769</v>
      </c>
      <c r="G69" s="23">
        <v>0.97777777777777786</v>
      </c>
      <c r="H69" s="23">
        <v>0.95555555555555549</v>
      </c>
      <c r="I69" s="23">
        <v>0.97777777777777786</v>
      </c>
      <c r="J69" s="23">
        <v>0.91111111111111109</v>
      </c>
      <c r="K69" s="23">
        <v>0.97777777777777786</v>
      </c>
      <c r="L69" s="23">
        <v>0.95555555555555549</v>
      </c>
      <c r="M69" s="23">
        <v>0.8</v>
      </c>
      <c r="N69" s="23">
        <v>0.88888888888888895</v>
      </c>
      <c r="O69" s="23">
        <v>0.91111111111111109</v>
      </c>
      <c r="P69" s="24">
        <v>0.82222222222222219</v>
      </c>
    </row>
    <row r="70" spans="1:16" x14ac:dyDescent="0.2">
      <c r="B70" s="83"/>
      <c r="C70" s="88" t="s">
        <v>135</v>
      </c>
      <c r="D70" s="88" t="s">
        <v>19</v>
      </c>
      <c r="E70" s="84">
        <v>25000</v>
      </c>
      <c r="F70" s="22">
        <v>0.88666666666666671</v>
      </c>
      <c r="G70" s="22">
        <v>0.95555555555555549</v>
      </c>
      <c r="H70" s="22">
        <v>0.93333333333333335</v>
      </c>
      <c r="I70" s="22">
        <v>1</v>
      </c>
      <c r="J70" s="22">
        <v>0.91111111111111109</v>
      </c>
      <c r="K70" s="22">
        <v>0.95555555555555549</v>
      </c>
      <c r="L70" s="22">
        <v>0.93333333333333335</v>
      </c>
      <c r="M70" s="22">
        <v>0.55555555555555558</v>
      </c>
      <c r="N70" s="22">
        <v>0.93333333333333335</v>
      </c>
      <c r="O70" s="22">
        <v>0.86666666666666659</v>
      </c>
      <c r="P70" s="25">
        <v>0.82222222222222219</v>
      </c>
    </row>
    <row r="71" spans="1:16" ht="25.5" x14ac:dyDescent="0.2">
      <c r="B71" s="83"/>
      <c r="C71" s="88" t="s">
        <v>171</v>
      </c>
      <c r="D71" s="88" t="s">
        <v>127</v>
      </c>
      <c r="E71" s="84">
        <v>80000</v>
      </c>
      <c r="F71" s="22">
        <v>0.87777777777777788</v>
      </c>
      <c r="G71" s="22">
        <v>0.95555555555555549</v>
      </c>
      <c r="H71" s="22">
        <v>0.91111111111111109</v>
      </c>
      <c r="I71" s="22">
        <v>0.91111111111111109</v>
      </c>
      <c r="J71" s="22">
        <v>0.91111111111111109</v>
      </c>
      <c r="K71" s="22">
        <v>0.86666666666666659</v>
      </c>
      <c r="L71" s="22">
        <v>0.86666666666666659</v>
      </c>
      <c r="M71" s="22">
        <v>0.93333333333333335</v>
      </c>
      <c r="N71" s="22">
        <v>0.84444444444444444</v>
      </c>
      <c r="O71" s="22">
        <v>0.84444444444444444</v>
      </c>
      <c r="P71" s="25">
        <v>0.73333333333333328</v>
      </c>
    </row>
    <row r="72" spans="1:16" ht="25.5" x14ac:dyDescent="0.2">
      <c r="B72" s="83"/>
      <c r="C72" s="88" t="s">
        <v>110</v>
      </c>
      <c r="D72" s="88" t="s">
        <v>21</v>
      </c>
      <c r="E72" s="84">
        <v>15000</v>
      </c>
      <c r="F72" s="22">
        <v>0.86</v>
      </c>
      <c r="G72" s="22">
        <v>0.88888888888888895</v>
      </c>
      <c r="H72" s="22">
        <v>0.93333333333333335</v>
      </c>
      <c r="I72" s="22">
        <v>0.95555555555555549</v>
      </c>
      <c r="J72" s="22">
        <v>0.93333333333333335</v>
      </c>
      <c r="K72" s="22">
        <v>0.95555555555555549</v>
      </c>
      <c r="L72" s="22">
        <v>0.86666666666666659</v>
      </c>
      <c r="M72" s="22">
        <v>0.68888888888888888</v>
      </c>
      <c r="N72" s="22">
        <v>0.84444444444444444</v>
      </c>
      <c r="O72" s="22">
        <v>0.86666666666666659</v>
      </c>
      <c r="P72" s="25">
        <v>0.66666666666666674</v>
      </c>
    </row>
    <row r="73" spans="1:16" x14ac:dyDescent="0.2">
      <c r="B73" s="83"/>
      <c r="C73" s="88" t="s">
        <v>137</v>
      </c>
      <c r="D73" s="88" t="s">
        <v>136</v>
      </c>
      <c r="E73" s="84">
        <v>18600</v>
      </c>
      <c r="F73" s="22">
        <v>0.84800000000000009</v>
      </c>
      <c r="G73" s="22">
        <v>0.92500000000000004</v>
      </c>
      <c r="H73" s="22">
        <v>0.77500000000000002</v>
      </c>
      <c r="I73" s="22">
        <v>0.88571428571428579</v>
      </c>
      <c r="J73" s="22">
        <v>0.88571428571428579</v>
      </c>
      <c r="K73" s="22">
        <v>0.8571428571428571</v>
      </c>
      <c r="L73" s="22">
        <v>0.77142857142857146</v>
      </c>
      <c r="M73" s="22">
        <v>0.82499999999999996</v>
      </c>
      <c r="N73" s="22">
        <v>0.8571428571428571</v>
      </c>
      <c r="O73" s="22">
        <v>0.9</v>
      </c>
      <c r="P73" s="25">
        <v>0.8</v>
      </c>
    </row>
    <row r="74" spans="1:16" x14ac:dyDescent="0.2">
      <c r="B74" s="83"/>
      <c r="C74" s="88" t="s">
        <v>158</v>
      </c>
      <c r="D74" s="88" t="s">
        <v>157</v>
      </c>
      <c r="E74" s="84">
        <v>50000</v>
      </c>
      <c r="F74" s="22">
        <v>0.82222222222222219</v>
      </c>
      <c r="G74" s="22">
        <v>0.91111111111111109</v>
      </c>
      <c r="H74" s="22">
        <v>0.84444444444444444</v>
      </c>
      <c r="I74" s="22">
        <v>0.91111111111111109</v>
      </c>
      <c r="J74" s="22">
        <v>0.91111111111111109</v>
      </c>
      <c r="K74" s="22">
        <v>0.86666666666666659</v>
      </c>
      <c r="L74" s="22">
        <v>0.8</v>
      </c>
      <c r="M74" s="22">
        <v>0.93333333333333335</v>
      </c>
      <c r="N74" s="22">
        <v>0.73333333333333328</v>
      </c>
      <c r="O74" s="22">
        <v>0.71111111111111103</v>
      </c>
      <c r="P74" s="25">
        <v>0.6</v>
      </c>
    </row>
    <row r="75" spans="1:16" ht="25.5" x14ac:dyDescent="0.2">
      <c r="B75" s="83"/>
      <c r="C75" s="88" t="s">
        <v>109</v>
      </c>
      <c r="D75" s="88" t="s">
        <v>108</v>
      </c>
      <c r="E75" s="84">
        <v>6560</v>
      </c>
      <c r="F75" s="22">
        <v>0.82</v>
      </c>
      <c r="G75" s="22">
        <v>0.95555555555555549</v>
      </c>
      <c r="H75" s="22">
        <v>0.8</v>
      </c>
      <c r="I75" s="22">
        <v>0.77777777777777779</v>
      </c>
      <c r="J75" s="22">
        <v>0.84444444444444444</v>
      </c>
      <c r="K75" s="22">
        <v>0.77777777777777779</v>
      </c>
      <c r="L75" s="22">
        <v>0.71111111111111103</v>
      </c>
      <c r="M75" s="22">
        <v>1</v>
      </c>
      <c r="N75" s="22">
        <v>0.62222222222222223</v>
      </c>
      <c r="O75" s="22">
        <v>0.95555555555555549</v>
      </c>
      <c r="P75" s="25">
        <v>0.75555555555555554</v>
      </c>
    </row>
    <row r="76" spans="1:16" x14ac:dyDescent="0.2">
      <c r="B76" s="83"/>
      <c r="C76" s="88" t="s">
        <v>105</v>
      </c>
      <c r="D76" s="88" t="s">
        <v>104</v>
      </c>
      <c r="E76" s="84">
        <v>40000</v>
      </c>
      <c r="F76" s="22">
        <v>0.82</v>
      </c>
      <c r="G76" s="22">
        <v>0.82222222222222219</v>
      </c>
      <c r="H76" s="22">
        <v>0.82222222222222219</v>
      </c>
      <c r="I76" s="22">
        <v>0.91111111111111109</v>
      </c>
      <c r="J76" s="22">
        <v>0.84444444444444444</v>
      </c>
      <c r="K76" s="22">
        <v>0.86666666666666659</v>
      </c>
      <c r="L76" s="22">
        <v>0.84444444444444444</v>
      </c>
      <c r="M76" s="22">
        <v>0.75555555555555554</v>
      </c>
      <c r="N76" s="22">
        <v>0.77777777777777779</v>
      </c>
      <c r="O76" s="22">
        <v>0.86666666666666659</v>
      </c>
      <c r="P76" s="25">
        <v>0.68888888888888888</v>
      </c>
    </row>
    <row r="77" spans="1:16" x14ac:dyDescent="0.2">
      <c r="B77" s="83"/>
      <c r="C77" s="88" t="s">
        <v>117</v>
      </c>
      <c r="D77" s="88" t="s">
        <v>22</v>
      </c>
      <c r="E77" s="84">
        <v>30000</v>
      </c>
      <c r="F77" s="22">
        <v>0.81123595505617985</v>
      </c>
      <c r="G77" s="22">
        <v>0.82222222222222219</v>
      </c>
      <c r="H77" s="22">
        <v>0.84444444444444444</v>
      </c>
      <c r="I77" s="22">
        <v>0.84444444444444444</v>
      </c>
      <c r="J77" s="22">
        <v>0.73333333333333328</v>
      </c>
      <c r="K77" s="22">
        <v>0.82222222222222219</v>
      </c>
      <c r="L77" s="22">
        <v>0.86666666666666659</v>
      </c>
      <c r="M77" s="22">
        <v>0.91111111111111109</v>
      </c>
      <c r="N77" s="22">
        <v>0.75555555555555554</v>
      </c>
      <c r="O77" s="22">
        <v>0.66666666666666674</v>
      </c>
      <c r="P77" s="25">
        <v>0.85</v>
      </c>
    </row>
    <row r="78" spans="1:16" x14ac:dyDescent="0.2">
      <c r="B78" s="83"/>
      <c r="C78" s="88" t="s">
        <v>142</v>
      </c>
      <c r="D78" s="88" t="s">
        <v>141</v>
      </c>
      <c r="E78" s="84">
        <v>50000</v>
      </c>
      <c r="F78" s="22">
        <v>0.80666666666666664</v>
      </c>
      <c r="G78" s="22">
        <v>0.66666666666666674</v>
      </c>
      <c r="H78" s="22">
        <v>0.8</v>
      </c>
      <c r="I78" s="22">
        <v>1</v>
      </c>
      <c r="J78" s="22">
        <v>0.95555555555555549</v>
      </c>
      <c r="K78" s="22">
        <v>0.91111111111111109</v>
      </c>
      <c r="L78" s="22">
        <v>0.73333333333333328</v>
      </c>
      <c r="M78" s="22">
        <v>0.77777777777777779</v>
      </c>
      <c r="N78" s="22">
        <v>0.88888888888888895</v>
      </c>
      <c r="O78" s="22">
        <v>0.6</v>
      </c>
      <c r="P78" s="25">
        <v>0.73333333333333328</v>
      </c>
    </row>
    <row r="79" spans="1:16" x14ac:dyDescent="0.2">
      <c r="B79" s="83"/>
      <c r="C79" s="88" t="s">
        <v>103</v>
      </c>
      <c r="D79" s="88" t="s">
        <v>102</v>
      </c>
      <c r="E79" s="84">
        <v>25000</v>
      </c>
      <c r="F79" s="22">
        <v>0.80444444444444441</v>
      </c>
      <c r="G79" s="22">
        <v>0.82222222222222219</v>
      </c>
      <c r="H79" s="22">
        <v>0.68888888888888888</v>
      </c>
      <c r="I79" s="22">
        <v>0.82222222222222219</v>
      </c>
      <c r="J79" s="22">
        <v>0.75555555555555554</v>
      </c>
      <c r="K79" s="22">
        <v>0.77777777777777779</v>
      </c>
      <c r="L79" s="22">
        <v>0.66666666666666674</v>
      </c>
      <c r="M79" s="22">
        <v>1</v>
      </c>
      <c r="N79" s="22">
        <v>0.88888888888888895</v>
      </c>
      <c r="O79" s="22">
        <v>0.86666666666666659</v>
      </c>
      <c r="P79" s="25">
        <v>0.75555555555555554</v>
      </c>
    </row>
    <row r="80" spans="1:16" ht="12" customHeight="1" x14ac:dyDescent="0.2">
      <c r="B80" s="83"/>
      <c r="C80" s="88" t="s">
        <v>166</v>
      </c>
      <c r="D80" s="88" t="s">
        <v>165</v>
      </c>
      <c r="E80" s="84">
        <v>60000</v>
      </c>
      <c r="F80" s="22">
        <v>0.79555555555555557</v>
      </c>
      <c r="G80" s="22">
        <v>0.84444444444444444</v>
      </c>
      <c r="H80" s="22">
        <v>0.77777777777777779</v>
      </c>
      <c r="I80" s="22">
        <v>0.77777777777777779</v>
      </c>
      <c r="J80" s="22">
        <v>0.84444444444444444</v>
      </c>
      <c r="K80" s="22">
        <v>0.84444444444444444</v>
      </c>
      <c r="L80" s="22">
        <v>0.82222222222222219</v>
      </c>
      <c r="M80" s="22">
        <v>0.64444444444444449</v>
      </c>
      <c r="N80" s="22">
        <v>0.86666666666666659</v>
      </c>
      <c r="O80" s="22">
        <v>0.86666666666666659</v>
      </c>
      <c r="P80" s="25">
        <v>0.66666666666666674</v>
      </c>
    </row>
    <row r="81" spans="2:16" ht="25.5" x14ac:dyDescent="0.2">
      <c r="B81" s="83"/>
      <c r="C81" s="88" t="s">
        <v>80</v>
      </c>
      <c r="D81" s="88" t="s">
        <v>79</v>
      </c>
      <c r="E81" s="84">
        <v>10000</v>
      </c>
      <c r="F81" s="22">
        <v>0.79249999999999998</v>
      </c>
      <c r="G81" s="22">
        <v>0.95</v>
      </c>
      <c r="H81" s="22">
        <v>0.72499999999999998</v>
      </c>
      <c r="I81" s="22">
        <v>0.72499999999999998</v>
      </c>
      <c r="J81" s="22">
        <v>0.77500000000000002</v>
      </c>
      <c r="K81" s="22">
        <v>0.72499999999999998</v>
      </c>
      <c r="L81" s="22">
        <v>0.7</v>
      </c>
      <c r="M81" s="22">
        <v>1</v>
      </c>
      <c r="N81" s="22">
        <v>0.875</v>
      </c>
      <c r="O81" s="22">
        <v>0.72499999999999998</v>
      </c>
      <c r="P81" s="25">
        <v>0.72499999999999998</v>
      </c>
    </row>
    <row r="82" spans="2:16" ht="25.5" x14ac:dyDescent="0.2">
      <c r="B82" s="83"/>
      <c r="C82" s="88" t="s">
        <v>73</v>
      </c>
      <c r="D82" s="88" t="s">
        <v>72</v>
      </c>
      <c r="E82" s="84">
        <v>55000</v>
      </c>
      <c r="F82" s="22">
        <v>0.77333333333333332</v>
      </c>
      <c r="G82" s="22">
        <v>0.84444444444444444</v>
      </c>
      <c r="H82" s="22">
        <v>0.91111111111111109</v>
      </c>
      <c r="I82" s="22">
        <v>0.84444444444444444</v>
      </c>
      <c r="J82" s="22">
        <v>0.75555555555555554</v>
      </c>
      <c r="K82" s="22">
        <v>0.66666666666666674</v>
      </c>
      <c r="L82" s="22">
        <v>0.73333333333333328</v>
      </c>
      <c r="M82" s="22">
        <v>0.77777777777777779</v>
      </c>
      <c r="N82" s="22">
        <v>0.8</v>
      </c>
      <c r="O82" s="22">
        <v>0.71111111111111103</v>
      </c>
      <c r="P82" s="25">
        <v>0.68888888888888888</v>
      </c>
    </row>
    <row r="83" spans="2:16" x14ac:dyDescent="0.2">
      <c r="B83" s="83"/>
      <c r="C83" s="88" t="s">
        <v>138</v>
      </c>
      <c r="D83" s="88" t="s">
        <v>20</v>
      </c>
      <c r="E83" s="84">
        <v>31225</v>
      </c>
      <c r="F83" s="22">
        <v>0.77333333333333332</v>
      </c>
      <c r="G83" s="22">
        <v>0.88888888888888895</v>
      </c>
      <c r="H83" s="22">
        <v>0.75555555555555554</v>
      </c>
      <c r="I83" s="22">
        <v>0.71111111111111103</v>
      </c>
      <c r="J83" s="22">
        <v>0.8</v>
      </c>
      <c r="K83" s="22">
        <v>0.77777777777777779</v>
      </c>
      <c r="L83" s="22">
        <v>0.75555555555555554</v>
      </c>
      <c r="M83" s="22">
        <v>0.8</v>
      </c>
      <c r="N83" s="22">
        <v>0.66666666666666674</v>
      </c>
      <c r="O83" s="22">
        <v>0.8</v>
      </c>
      <c r="P83" s="25">
        <v>0.77777777777777779</v>
      </c>
    </row>
    <row r="84" spans="2:16" ht="25.5" x14ac:dyDescent="0.2">
      <c r="B84" s="83"/>
      <c r="C84" s="88" t="s">
        <v>134</v>
      </c>
      <c r="D84" s="88" t="s">
        <v>133</v>
      </c>
      <c r="E84" s="84">
        <v>4275</v>
      </c>
      <c r="F84" s="22">
        <v>0.76888888888888896</v>
      </c>
      <c r="G84" s="22">
        <v>0.82222222222222219</v>
      </c>
      <c r="H84" s="22">
        <v>0.71111111111111103</v>
      </c>
      <c r="I84" s="22">
        <v>0.68888888888888888</v>
      </c>
      <c r="J84" s="22">
        <v>0.75555555555555554</v>
      </c>
      <c r="K84" s="22">
        <v>0.75555555555555554</v>
      </c>
      <c r="L84" s="22">
        <v>0.73333333333333328</v>
      </c>
      <c r="M84" s="22">
        <v>0.97777777777777786</v>
      </c>
      <c r="N84" s="22">
        <v>0.84444444444444444</v>
      </c>
      <c r="O84" s="22">
        <v>0.6</v>
      </c>
      <c r="P84" s="25">
        <v>0.8</v>
      </c>
    </row>
    <row r="85" spans="2:16" x14ac:dyDescent="0.2">
      <c r="B85" s="83"/>
      <c r="C85" s="88" t="s">
        <v>116</v>
      </c>
      <c r="D85" s="88" t="s">
        <v>116</v>
      </c>
      <c r="E85" s="84">
        <v>15000</v>
      </c>
      <c r="F85" s="22">
        <v>0.73111111111111104</v>
      </c>
      <c r="G85" s="22">
        <v>0.77777777777777779</v>
      </c>
      <c r="H85" s="22">
        <v>0.77777777777777779</v>
      </c>
      <c r="I85" s="22">
        <v>0.88888888888888895</v>
      </c>
      <c r="J85" s="22">
        <v>0.66666666666666674</v>
      </c>
      <c r="K85" s="22">
        <v>0.75555555555555554</v>
      </c>
      <c r="L85" s="22">
        <v>0.64444444444444449</v>
      </c>
      <c r="M85" s="22">
        <v>0.97777777777777786</v>
      </c>
      <c r="N85" s="22">
        <v>0.66666666666666674</v>
      </c>
      <c r="O85" s="22">
        <v>0.51111111111111107</v>
      </c>
      <c r="P85" s="25">
        <v>0.64444444444444449</v>
      </c>
    </row>
    <row r="86" spans="2:16" x14ac:dyDescent="0.2">
      <c r="B86" s="83"/>
      <c r="C86" s="88" t="s">
        <v>91</v>
      </c>
      <c r="D86" s="88" t="s">
        <v>90</v>
      </c>
      <c r="E86" s="84">
        <v>53950</v>
      </c>
      <c r="F86" s="22">
        <v>0.7088888888888889</v>
      </c>
      <c r="G86" s="22">
        <v>0.84444444444444444</v>
      </c>
      <c r="H86" s="22">
        <v>0.73333333333333328</v>
      </c>
      <c r="I86" s="22">
        <v>0.84444444444444444</v>
      </c>
      <c r="J86" s="22">
        <v>0.71111111111111103</v>
      </c>
      <c r="K86" s="22">
        <v>0.75555555555555554</v>
      </c>
      <c r="L86" s="22">
        <v>0.53333333333333333</v>
      </c>
      <c r="M86" s="22">
        <v>0.68888888888888888</v>
      </c>
      <c r="N86" s="22">
        <v>0.73333333333333328</v>
      </c>
      <c r="O86" s="22">
        <v>0.6</v>
      </c>
      <c r="P86" s="25">
        <v>0.64444444444444449</v>
      </c>
    </row>
    <row r="87" spans="2:16" x14ac:dyDescent="0.2">
      <c r="B87" s="83"/>
      <c r="C87" s="88" t="s">
        <v>140</v>
      </c>
      <c r="D87" s="88" t="s">
        <v>139</v>
      </c>
      <c r="E87" s="84">
        <v>100000</v>
      </c>
      <c r="F87" s="22">
        <v>0.69500000000000006</v>
      </c>
      <c r="G87" s="22">
        <v>0.72499999999999998</v>
      </c>
      <c r="H87" s="22">
        <v>0.8</v>
      </c>
      <c r="I87" s="22">
        <v>0.97499999999999998</v>
      </c>
      <c r="J87" s="22">
        <v>0.65</v>
      </c>
      <c r="K87" s="22">
        <v>0.67500000000000004</v>
      </c>
      <c r="L87" s="22">
        <v>0.65</v>
      </c>
      <c r="M87" s="22">
        <v>0.77500000000000002</v>
      </c>
      <c r="N87" s="22">
        <v>0.55000000000000004</v>
      </c>
      <c r="O87" s="22">
        <v>0.55000000000000004</v>
      </c>
      <c r="P87" s="25">
        <v>0.6</v>
      </c>
    </row>
    <row r="88" spans="2:16" x14ac:dyDescent="0.2">
      <c r="B88" s="83"/>
      <c r="C88" s="88" t="s">
        <v>130</v>
      </c>
      <c r="D88" s="88" t="s">
        <v>129</v>
      </c>
      <c r="E88" s="84">
        <v>28500</v>
      </c>
      <c r="F88" s="22">
        <v>0.68222222222222217</v>
      </c>
      <c r="G88" s="22">
        <v>0.53333333333333333</v>
      </c>
      <c r="H88" s="22">
        <v>0.71111111111111103</v>
      </c>
      <c r="I88" s="22">
        <v>0.77777777777777779</v>
      </c>
      <c r="J88" s="22">
        <v>0.86666666666666659</v>
      </c>
      <c r="K88" s="22">
        <v>0.68888888888888888</v>
      </c>
      <c r="L88" s="22">
        <v>0.57777777777777772</v>
      </c>
      <c r="M88" s="22">
        <v>1</v>
      </c>
      <c r="N88" s="22">
        <v>0.62222222222222223</v>
      </c>
      <c r="O88" s="22">
        <v>0.62222222222222223</v>
      </c>
      <c r="P88" s="25">
        <v>0.42222222222222222</v>
      </c>
    </row>
    <row r="89" spans="2:16" x14ac:dyDescent="0.2">
      <c r="B89" s="83"/>
      <c r="C89" s="88" t="s">
        <v>49</v>
      </c>
      <c r="D89" s="88" t="s">
        <v>48</v>
      </c>
      <c r="E89" s="84">
        <v>40000</v>
      </c>
      <c r="F89" s="22">
        <v>0.65999999999999992</v>
      </c>
      <c r="G89" s="22">
        <v>0.77777777777777779</v>
      </c>
      <c r="H89" s="22">
        <v>0.66666666666666674</v>
      </c>
      <c r="I89" s="22">
        <v>0.84444444444444444</v>
      </c>
      <c r="J89" s="22">
        <v>0.73333333333333328</v>
      </c>
      <c r="K89" s="22">
        <v>0.64444444444444449</v>
      </c>
      <c r="L89" s="22">
        <v>0.64444444444444449</v>
      </c>
      <c r="M89" s="22">
        <v>0.91111111111111109</v>
      </c>
      <c r="N89" s="22">
        <v>0.4</v>
      </c>
      <c r="O89" s="22">
        <v>0.48888888888888893</v>
      </c>
      <c r="P89" s="25">
        <v>0.48888888888888893</v>
      </c>
    </row>
    <row r="90" spans="2:16" x14ac:dyDescent="0.2">
      <c r="B90" s="83"/>
      <c r="C90" s="88" t="s">
        <v>89</v>
      </c>
      <c r="D90" s="88" t="s">
        <v>88</v>
      </c>
      <c r="E90" s="84">
        <v>42000</v>
      </c>
      <c r="F90" s="22">
        <v>0.62666666666666671</v>
      </c>
      <c r="G90" s="22">
        <v>0.64444444444444449</v>
      </c>
      <c r="H90" s="22">
        <v>0.51111111111111107</v>
      </c>
      <c r="I90" s="22">
        <v>0.84444444444444444</v>
      </c>
      <c r="J90" s="22">
        <v>0.42222222222222222</v>
      </c>
      <c r="K90" s="22">
        <v>0.51111111111111107</v>
      </c>
      <c r="L90" s="22">
        <v>0.48888888888888893</v>
      </c>
      <c r="M90" s="22">
        <v>0.97777777777777786</v>
      </c>
      <c r="N90" s="22">
        <v>0.68888888888888888</v>
      </c>
      <c r="O90" s="22">
        <v>0.64444444444444449</v>
      </c>
      <c r="P90" s="25">
        <v>0.53333333333333333</v>
      </c>
    </row>
    <row r="91" spans="2:16" ht="26.25" thickBot="1" x14ac:dyDescent="0.25">
      <c r="B91" s="85"/>
      <c r="C91" s="89" t="s">
        <v>75</v>
      </c>
      <c r="D91" s="89" t="s">
        <v>74</v>
      </c>
      <c r="E91" s="86">
        <v>55000</v>
      </c>
      <c r="F91" s="26">
        <v>0.61111111111111105</v>
      </c>
      <c r="G91" s="26">
        <v>0.53333333333333333</v>
      </c>
      <c r="H91" s="26">
        <v>0.55555555555555558</v>
      </c>
      <c r="I91" s="26">
        <v>0.6</v>
      </c>
      <c r="J91" s="26">
        <v>0.62222222222222223</v>
      </c>
      <c r="K91" s="26">
        <v>0.53333333333333333</v>
      </c>
      <c r="L91" s="26">
        <v>0.64444444444444449</v>
      </c>
      <c r="M91" s="26">
        <v>0.97777777777777786</v>
      </c>
      <c r="N91" s="26">
        <v>0.66666666666666674</v>
      </c>
      <c r="O91" s="26">
        <v>0.46666666666666667</v>
      </c>
      <c r="P91" s="27">
        <v>0.51111111111111107</v>
      </c>
    </row>
    <row r="92" spans="2:16" ht="25.5" x14ac:dyDescent="0.2">
      <c r="B92" s="81" t="s">
        <v>85</v>
      </c>
      <c r="C92" s="87" t="s">
        <v>84</v>
      </c>
      <c r="D92" s="87" t="s">
        <v>83</v>
      </c>
      <c r="E92" s="82">
        <v>8000</v>
      </c>
      <c r="F92" s="23">
        <v>0.87640449438202239</v>
      </c>
      <c r="G92" s="23">
        <v>0.86666666666666659</v>
      </c>
      <c r="H92" s="23">
        <v>0.88888888888888895</v>
      </c>
      <c r="I92" s="23">
        <v>0.84444444444444444</v>
      </c>
      <c r="J92" s="23">
        <v>0.93333333333333335</v>
      </c>
      <c r="K92" s="23">
        <v>0.88888888888888895</v>
      </c>
      <c r="L92" s="23">
        <v>0.84444444444444444</v>
      </c>
      <c r="M92" s="23">
        <v>1</v>
      </c>
      <c r="N92" s="23">
        <v>0.93333333333333335</v>
      </c>
      <c r="O92" s="23">
        <v>0.91111111111111109</v>
      </c>
      <c r="P92" s="24">
        <v>0.66666666666666674</v>
      </c>
    </row>
    <row r="93" spans="2:16" ht="25.5" x14ac:dyDescent="0.2">
      <c r="B93" s="83"/>
      <c r="C93" s="88" t="s">
        <v>132</v>
      </c>
      <c r="D93" s="88" t="s">
        <v>131</v>
      </c>
      <c r="E93" s="84">
        <v>50000</v>
      </c>
      <c r="F93" s="22">
        <v>0.86222222222222222</v>
      </c>
      <c r="G93" s="22">
        <v>0.97777777777777786</v>
      </c>
      <c r="H93" s="22">
        <v>0.93333333333333335</v>
      </c>
      <c r="I93" s="22">
        <v>0.66666666666666674</v>
      </c>
      <c r="J93" s="22">
        <v>0.95555555555555549</v>
      </c>
      <c r="K93" s="22">
        <v>0.93333333333333335</v>
      </c>
      <c r="L93" s="22">
        <v>0.82222222222222219</v>
      </c>
      <c r="M93" s="22">
        <v>0.73333333333333328</v>
      </c>
      <c r="N93" s="22">
        <v>0.93333333333333335</v>
      </c>
      <c r="O93" s="22">
        <v>0.93333333333333335</v>
      </c>
      <c r="P93" s="25">
        <v>0.73333333333333328</v>
      </c>
    </row>
    <row r="94" spans="2:16" ht="25.5" x14ac:dyDescent="0.2">
      <c r="B94" s="83"/>
      <c r="C94" s="88" t="s">
        <v>122</v>
      </c>
      <c r="D94" s="88" t="s">
        <v>121</v>
      </c>
      <c r="E94" s="84">
        <v>30000</v>
      </c>
      <c r="F94" s="22">
        <v>0.83000000000000007</v>
      </c>
      <c r="G94" s="22">
        <v>0.85</v>
      </c>
      <c r="H94" s="22">
        <v>0.875</v>
      </c>
      <c r="I94" s="22">
        <v>0.8</v>
      </c>
      <c r="J94" s="22">
        <v>0.85</v>
      </c>
      <c r="K94" s="22">
        <v>0.82499999999999996</v>
      </c>
      <c r="L94" s="22">
        <v>0.82499999999999996</v>
      </c>
      <c r="M94" s="22">
        <v>0.8</v>
      </c>
      <c r="N94" s="22">
        <v>0.85</v>
      </c>
      <c r="O94" s="22">
        <v>0.875</v>
      </c>
      <c r="P94" s="25">
        <v>0.75</v>
      </c>
    </row>
    <row r="95" spans="2:16" ht="25.5" x14ac:dyDescent="0.2">
      <c r="B95" s="83"/>
      <c r="C95" s="88" t="s">
        <v>146</v>
      </c>
      <c r="D95" s="88" t="s">
        <v>145</v>
      </c>
      <c r="E95" s="84">
        <v>47000</v>
      </c>
      <c r="F95" s="22">
        <v>0.65999999999999992</v>
      </c>
      <c r="G95" s="22">
        <v>0.84444444444444444</v>
      </c>
      <c r="H95" s="22">
        <v>0.62222222222222223</v>
      </c>
      <c r="I95" s="22">
        <v>0.6</v>
      </c>
      <c r="J95" s="22">
        <v>0.71111111111111103</v>
      </c>
      <c r="K95" s="22">
        <v>0.6</v>
      </c>
      <c r="L95" s="22">
        <v>0.64444444444444449</v>
      </c>
      <c r="M95" s="22">
        <v>0.95555555555555549</v>
      </c>
      <c r="N95" s="22">
        <v>0.62222222222222223</v>
      </c>
      <c r="O95" s="22">
        <v>0.57777777777777772</v>
      </c>
      <c r="P95" s="25">
        <v>0.42222222222222222</v>
      </c>
    </row>
    <row r="96" spans="2:16" ht="26.25" thickBot="1" x14ac:dyDescent="0.25">
      <c r="B96" s="85"/>
      <c r="C96" s="89" t="s">
        <v>144</v>
      </c>
      <c r="D96" s="89" t="s">
        <v>143</v>
      </c>
      <c r="E96" s="86">
        <v>100000</v>
      </c>
      <c r="F96" s="26">
        <v>0.62</v>
      </c>
      <c r="G96" s="26">
        <v>0.62222222222222223</v>
      </c>
      <c r="H96" s="26">
        <v>0.64444444444444449</v>
      </c>
      <c r="I96" s="26">
        <v>0.57777777777777772</v>
      </c>
      <c r="J96" s="26">
        <v>0.6</v>
      </c>
      <c r="K96" s="26">
        <v>0.62222222222222223</v>
      </c>
      <c r="L96" s="26">
        <v>0.46666666666666667</v>
      </c>
      <c r="M96" s="26">
        <v>0.97777777777777786</v>
      </c>
      <c r="N96" s="26">
        <v>0.57777777777777772</v>
      </c>
      <c r="O96" s="26">
        <v>0.53333333333333333</v>
      </c>
      <c r="P96" s="27">
        <v>0.57777777777777772</v>
      </c>
    </row>
    <row r="97" spans="2:16" x14ac:dyDescent="0.2">
      <c r="B97" s="81" t="s">
        <v>71</v>
      </c>
      <c r="C97" s="87" t="s">
        <v>164</v>
      </c>
      <c r="D97" s="87" t="s">
        <v>163</v>
      </c>
      <c r="E97" s="82">
        <v>50000</v>
      </c>
      <c r="F97" s="23">
        <v>0.90888888888888886</v>
      </c>
      <c r="G97" s="23">
        <v>0.91111111111111109</v>
      </c>
      <c r="H97" s="23">
        <v>0.93333333333333335</v>
      </c>
      <c r="I97" s="23">
        <v>0.97777777777777786</v>
      </c>
      <c r="J97" s="23">
        <v>0.95555555555555549</v>
      </c>
      <c r="K97" s="23">
        <v>0.95555555555555549</v>
      </c>
      <c r="L97" s="23">
        <v>0.88888888888888895</v>
      </c>
      <c r="M97" s="23">
        <v>1</v>
      </c>
      <c r="N97" s="23">
        <v>0.84444444444444444</v>
      </c>
      <c r="O97" s="23">
        <v>0.82222222222222219</v>
      </c>
      <c r="P97" s="24">
        <v>0.8</v>
      </c>
    </row>
    <row r="98" spans="2:16" x14ac:dyDescent="0.2">
      <c r="B98" s="83"/>
      <c r="C98" s="88" t="s">
        <v>97</v>
      </c>
      <c r="D98" s="88" t="s">
        <v>95</v>
      </c>
      <c r="E98" s="84">
        <v>500000</v>
      </c>
      <c r="F98" s="22">
        <v>0.87111111111111106</v>
      </c>
      <c r="G98" s="22">
        <v>0.97777777777777786</v>
      </c>
      <c r="H98" s="22">
        <v>0.97777777777777786</v>
      </c>
      <c r="I98" s="22">
        <v>0.93333333333333335</v>
      </c>
      <c r="J98" s="22">
        <v>0.82222222222222219</v>
      </c>
      <c r="K98" s="22">
        <v>0.97777777777777786</v>
      </c>
      <c r="L98" s="22">
        <v>0.88888888888888895</v>
      </c>
      <c r="M98" s="22">
        <v>0.55555555555555558</v>
      </c>
      <c r="N98" s="22">
        <v>0.91111111111111109</v>
      </c>
      <c r="O98" s="22">
        <v>0.77777777777777779</v>
      </c>
      <c r="P98" s="25">
        <v>0.88888888888888895</v>
      </c>
    </row>
    <row r="99" spans="2:16" ht="25.5" x14ac:dyDescent="0.2">
      <c r="B99" s="83"/>
      <c r="C99" s="88" t="s">
        <v>107</v>
      </c>
      <c r="D99" s="88" t="s">
        <v>106</v>
      </c>
      <c r="E99" s="84">
        <v>130000</v>
      </c>
      <c r="F99" s="22">
        <v>0.86250000000000004</v>
      </c>
      <c r="G99" s="22">
        <v>0.97499999999999998</v>
      </c>
      <c r="H99" s="22">
        <v>0.95</v>
      </c>
      <c r="I99" s="22">
        <v>1</v>
      </c>
      <c r="J99" s="22">
        <v>0.9</v>
      </c>
      <c r="K99" s="22">
        <v>0.97499999999999998</v>
      </c>
      <c r="L99" s="22">
        <v>0.9</v>
      </c>
      <c r="M99" s="22">
        <v>0.35</v>
      </c>
      <c r="N99" s="22">
        <v>0.875</v>
      </c>
      <c r="O99" s="22">
        <v>0.95</v>
      </c>
      <c r="P99" s="25">
        <v>0.75</v>
      </c>
    </row>
    <row r="100" spans="2:16" x14ac:dyDescent="0.2">
      <c r="B100" s="83"/>
      <c r="C100" s="88" t="s">
        <v>114</v>
      </c>
      <c r="D100" s="88" t="s">
        <v>113</v>
      </c>
      <c r="E100" s="84">
        <v>15000</v>
      </c>
      <c r="F100" s="22">
        <v>0.85555555555555551</v>
      </c>
      <c r="G100" s="22">
        <v>0.88888888888888895</v>
      </c>
      <c r="H100" s="22">
        <v>0.91111111111111109</v>
      </c>
      <c r="I100" s="22">
        <v>0.93333333333333335</v>
      </c>
      <c r="J100" s="22">
        <v>0.84444444444444444</v>
      </c>
      <c r="K100" s="22">
        <v>0.88888888888888895</v>
      </c>
      <c r="L100" s="22">
        <v>0.8</v>
      </c>
      <c r="M100" s="22">
        <v>0.84444444444444444</v>
      </c>
      <c r="N100" s="22">
        <v>0.88888888888888895</v>
      </c>
      <c r="O100" s="22">
        <v>0.84444444444444444</v>
      </c>
      <c r="P100" s="25">
        <v>0.71111111111111103</v>
      </c>
    </row>
    <row r="101" spans="2:16" x14ac:dyDescent="0.2">
      <c r="B101" s="83"/>
      <c r="C101" s="88" t="s">
        <v>94</v>
      </c>
      <c r="D101" s="88" t="s">
        <v>92</v>
      </c>
      <c r="E101" s="84">
        <v>25000</v>
      </c>
      <c r="F101" s="22">
        <v>0.83111111111111113</v>
      </c>
      <c r="G101" s="22">
        <v>0.86666666666666659</v>
      </c>
      <c r="H101" s="22">
        <v>0.8</v>
      </c>
      <c r="I101" s="22">
        <v>0.84444444444444444</v>
      </c>
      <c r="J101" s="22">
        <v>0.88888888888888895</v>
      </c>
      <c r="K101" s="22">
        <v>0.77777777777777779</v>
      </c>
      <c r="L101" s="22">
        <v>0.77777777777777779</v>
      </c>
      <c r="M101" s="22">
        <v>1</v>
      </c>
      <c r="N101" s="22">
        <v>0.77777777777777779</v>
      </c>
      <c r="O101" s="22">
        <v>0.84444444444444444</v>
      </c>
      <c r="P101" s="25">
        <v>0.73333333333333328</v>
      </c>
    </row>
    <row r="102" spans="2:16" x14ac:dyDescent="0.2">
      <c r="B102" s="83"/>
      <c r="C102" s="88" t="s">
        <v>96</v>
      </c>
      <c r="D102" s="88" t="s">
        <v>95</v>
      </c>
      <c r="E102" s="84">
        <v>30000</v>
      </c>
      <c r="F102" s="22">
        <v>0.82222222222222219</v>
      </c>
      <c r="G102" s="22">
        <v>0.97777777777777786</v>
      </c>
      <c r="H102" s="22">
        <v>0.91111111111111109</v>
      </c>
      <c r="I102" s="22">
        <v>0.91111111111111109</v>
      </c>
      <c r="J102" s="22">
        <v>0.95555555555555549</v>
      </c>
      <c r="K102" s="22">
        <v>0.93333333333333335</v>
      </c>
      <c r="L102" s="22">
        <v>0.71111111111111103</v>
      </c>
      <c r="M102" s="22">
        <v>0.55555555555555558</v>
      </c>
      <c r="N102" s="22">
        <v>0.84444444444444444</v>
      </c>
      <c r="O102" s="22">
        <v>0.82222222222222219</v>
      </c>
      <c r="P102" s="25">
        <v>0.6</v>
      </c>
    </row>
    <row r="103" spans="2:16" ht="25.5" x14ac:dyDescent="0.2">
      <c r="B103" s="83"/>
      <c r="C103" s="88" t="s">
        <v>120</v>
      </c>
      <c r="D103" s="88" t="s">
        <v>119</v>
      </c>
      <c r="E103" s="84">
        <v>19286</v>
      </c>
      <c r="F103" s="22">
        <v>0.82</v>
      </c>
      <c r="G103" s="22">
        <v>0.91111111111111109</v>
      </c>
      <c r="H103" s="22">
        <v>0.91111111111111109</v>
      </c>
      <c r="I103" s="22">
        <v>0.91111111111111109</v>
      </c>
      <c r="J103" s="22">
        <v>0.91111111111111109</v>
      </c>
      <c r="K103" s="22">
        <v>0.8</v>
      </c>
      <c r="L103" s="22">
        <v>0.77777777777777779</v>
      </c>
      <c r="M103" s="22">
        <v>0.75555555555555554</v>
      </c>
      <c r="N103" s="22">
        <v>0.8</v>
      </c>
      <c r="O103" s="22">
        <v>0.77777777777777779</v>
      </c>
      <c r="P103" s="25">
        <v>0.64444444444444449</v>
      </c>
    </row>
    <row r="104" spans="2:16" x14ac:dyDescent="0.2">
      <c r="B104" s="83"/>
      <c r="C104" s="88" t="s">
        <v>118</v>
      </c>
      <c r="D104" s="88" t="s">
        <v>22</v>
      </c>
      <c r="E104" s="84">
        <v>30000</v>
      </c>
      <c r="F104" s="22">
        <v>0.81797752808988766</v>
      </c>
      <c r="G104" s="22">
        <v>0.91111111111111109</v>
      </c>
      <c r="H104" s="22">
        <v>0.8</v>
      </c>
      <c r="I104" s="22">
        <v>0.93333333333333335</v>
      </c>
      <c r="J104" s="22">
        <v>0.82222222222222219</v>
      </c>
      <c r="K104" s="22">
        <v>0.84444444444444444</v>
      </c>
      <c r="L104" s="22">
        <v>0.84444444444444444</v>
      </c>
      <c r="M104" s="22">
        <v>0.8</v>
      </c>
      <c r="N104" s="22">
        <v>0.77777777777777779</v>
      </c>
      <c r="O104" s="22">
        <v>0.66666666666666674</v>
      </c>
      <c r="P104" s="25">
        <v>0.77500000000000002</v>
      </c>
    </row>
    <row r="105" spans="2:16" x14ac:dyDescent="0.2">
      <c r="B105" s="83"/>
      <c r="C105" s="88" t="s">
        <v>172</v>
      </c>
      <c r="D105" s="88" t="s">
        <v>123</v>
      </c>
      <c r="E105" s="84">
        <v>25000</v>
      </c>
      <c r="F105" s="22">
        <v>0.80888888888888888</v>
      </c>
      <c r="G105" s="22">
        <v>0.88888888888888895</v>
      </c>
      <c r="H105" s="22">
        <v>0.82222222222222219</v>
      </c>
      <c r="I105" s="22">
        <v>0.77777777777777779</v>
      </c>
      <c r="J105" s="22">
        <v>0.82222222222222219</v>
      </c>
      <c r="K105" s="22">
        <v>0.75555555555555554</v>
      </c>
      <c r="L105" s="22">
        <v>0.71111111111111103</v>
      </c>
      <c r="M105" s="22">
        <v>1</v>
      </c>
      <c r="N105" s="22">
        <v>0.73333333333333328</v>
      </c>
      <c r="O105" s="22">
        <v>0.8</v>
      </c>
      <c r="P105" s="25">
        <v>0.77777777777777779</v>
      </c>
    </row>
    <row r="106" spans="2:16" x14ac:dyDescent="0.2">
      <c r="B106" s="83"/>
      <c r="C106" s="88" t="s">
        <v>115</v>
      </c>
      <c r="D106" s="88" t="s">
        <v>113</v>
      </c>
      <c r="E106" s="84">
        <v>25000</v>
      </c>
      <c r="F106" s="22">
        <v>0.7911111111111111</v>
      </c>
      <c r="G106" s="22">
        <v>0.93333333333333335</v>
      </c>
      <c r="H106" s="22">
        <v>0.84444444444444444</v>
      </c>
      <c r="I106" s="22">
        <v>0.75555555555555554</v>
      </c>
      <c r="J106" s="22">
        <v>0.8</v>
      </c>
      <c r="K106" s="22">
        <v>0.8</v>
      </c>
      <c r="L106" s="22">
        <v>0.73333333333333328</v>
      </c>
      <c r="M106" s="22">
        <v>0.73333333333333328</v>
      </c>
      <c r="N106" s="22">
        <v>0.82222222222222219</v>
      </c>
      <c r="O106" s="22">
        <v>0.8</v>
      </c>
      <c r="P106" s="25">
        <v>0.68888888888888888</v>
      </c>
    </row>
    <row r="107" spans="2:16" ht="25.5" x14ac:dyDescent="0.2">
      <c r="B107" s="83"/>
      <c r="C107" s="88" t="s">
        <v>152</v>
      </c>
      <c r="D107" s="88" t="s">
        <v>151</v>
      </c>
      <c r="E107" s="84">
        <v>36000</v>
      </c>
      <c r="F107" s="22">
        <v>0.78</v>
      </c>
      <c r="G107" s="22">
        <v>0.91111111111111109</v>
      </c>
      <c r="H107" s="22">
        <v>0.68888888888888888</v>
      </c>
      <c r="I107" s="22">
        <v>0.68888888888888888</v>
      </c>
      <c r="J107" s="22">
        <v>0.77777777777777779</v>
      </c>
      <c r="K107" s="22">
        <v>0.77777777777777779</v>
      </c>
      <c r="L107" s="22">
        <v>0.86666666666666659</v>
      </c>
      <c r="M107" s="22">
        <v>0.82222222222222219</v>
      </c>
      <c r="N107" s="22">
        <v>0.73333333333333328</v>
      </c>
      <c r="O107" s="22">
        <v>0.82222222222222219</v>
      </c>
      <c r="P107" s="25">
        <v>0.71111111111111103</v>
      </c>
    </row>
    <row r="108" spans="2:16" ht="25.5" x14ac:dyDescent="0.2">
      <c r="B108" s="83"/>
      <c r="C108" s="88" t="s">
        <v>87</v>
      </c>
      <c r="D108" s="88" t="s">
        <v>86</v>
      </c>
      <c r="E108" s="84">
        <v>55500</v>
      </c>
      <c r="F108" s="22">
        <v>0.77555555555555555</v>
      </c>
      <c r="G108" s="22">
        <v>0.88888888888888895</v>
      </c>
      <c r="H108" s="22">
        <v>0.8</v>
      </c>
      <c r="I108" s="22">
        <v>0.8</v>
      </c>
      <c r="J108" s="22">
        <v>0.82222222222222219</v>
      </c>
      <c r="K108" s="22">
        <v>0.82222222222222219</v>
      </c>
      <c r="L108" s="22">
        <v>0.73333333333333328</v>
      </c>
      <c r="M108" s="22">
        <v>0.71111111111111103</v>
      </c>
      <c r="N108" s="22">
        <v>0.84444444444444444</v>
      </c>
      <c r="O108" s="22">
        <v>0.64444444444444449</v>
      </c>
      <c r="P108" s="25">
        <v>0.68888888888888888</v>
      </c>
    </row>
    <row r="109" spans="2:16" x14ac:dyDescent="0.2">
      <c r="B109" s="83"/>
      <c r="C109" s="88" t="s">
        <v>70</v>
      </c>
      <c r="D109" s="88" t="s">
        <v>69</v>
      </c>
      <c r="E109" s="84">
        <v>45000</v>
      </c>
      <c r="F109" s="22">
        <v>0.77555555555555555</v>
      </c>
      <c r="G109" s="22">
        <v>0.97777777777777786</v>
      </c>
      <c r="H109" s="22">
        <v>0.88888888888888895</v>
      </c>
      <c r="I109" s="22">
        <v>0.82222222222222219</v>
      </c>
      <c r="J109" s="22">
        <v>0.91111111111111109</v>
      </c>
      <c r="K109" s="22">
        <v>0.82222222222222219</v>
      </c>
      <c r="L109" s="22">
        <v>0.73333333333333328</v>
      </c>
      <c r="M109" s="22">
        <v>0.24444444444444446</v>
      </c>
      <c r="N109" s="22">
        <v>0.88888888888888895</v>
      </c>
      <c r="O109" s="22">
        <v>0.75555555555555554</v>
      </c>
      <c r="P109" s="25">
        <v>0.71111111111111103</v>
      </c>
    </row>
    <row r="110" spans="2:16" ht="25.5" x14ac:dyDescent="0.2">
      <c r="B110" s="83"/>
      <c r="C110" s="88" t="s">
        <v>101</v>
      </c>
      <c r="D110" s="88" t="s">
        <v>100</v>
      </c>
      <c r="E110" s="84">
        <v>19000</v>
      </c>
      <c r="F110" s="22">
        <v>0.74444444444444446</v>
      </c>
      <c r="G110" s="22">
        <v>0.64444444444444449</v>
      </c>
      <c r="H110" s="22">
        <v>0.86666666666666659</v>
      </c>
      <c r="I110" s="22">
        <v>0.91111111111111109</v>
      </c>
      <c r="J110" s="22">
        <v>0.71111111111111103</v>
      </c>
      <c r="K110" s="22">
        <v>0.75555555555555554</v>
      </c>
      <c r="L110" s="22">
        <v>0.73333333333333328</v>
      </c>
      <c r="M110" s="22">
        <v>0.71111111111111103</v>
      </c>
      <c r="N110" s="22">
        <v>0.77777777777777779</v>
      </c>
      <c r="O110" s="22">
        <v>0.71111111111111103</v>
      </c>
      <c r="P110" s="25">
        <v>0.62222222222222223</v>
      </c>
    </row>
    <row r="111" spans="2:16" ht="25.5" x14ac:dyDescent="0.2">
      <c r="B111" s="83"/>
      <c r="C111" s="88" t="s">
        <v>154</v>
      </c>
      <c r="D111" s="88" t="s">
        <v>153</v>
      </c>
      <c r="E111" s="84">
        <v>29964</v>
      </c>
      <c r="F111" s="22">
        <v>0.73111111111111104</v>
      </c>
      <c r="G111" s="22">
        <v>0.91111111111111109</v>
      </c>
      <c r="H111" s="22">
        <v>0.82222222222222219</v>
      </c>
      <c r="I111" s="22">
        <v>0.75555555555555554</v>
      </c>
      <c r="J111" s="22">
        <v>0.77777777777777779</v>
      </c>
      <c r="K111" s="22">
        <v>0.77777777777777779</v>
      </c>
      <c r="L111" s="22">
        <v>0.8</v>
      </c>
      <c r="M111" s="22">
        <v>0.4</v>
      </c>
      <c r="N111" s="22">
        <v>0.75555555555555554</v>
      </c>
      <c r="O111" s="22">
        <v>0.6</v>
      </c>
      <c r="P111" s="25">
        <v>0.71111111111111103</v>
      </c>
    </row>
    <row r="112" spans="2:16" ht="25.5" x14ac:dyDescent="0.2">
      <c r="B112" s="83"/>
      <c r="C112" s="88" t="s">
        <v>173</v>
      </c>
      <c r="D112" s="88" t="s">
        <v>169</v>
      </c>
      <c r="E112" s="84">
        <v>35000</v>
      </c>
      <c r="F112" s="22">
        <v>0.73</v>
      </c>
      <c r="G112" s="22">
        <v>0.65</v>
      </c>
      <c r="H112" s="22">
        <v>0.85</v>
      </c>
      <c r="I112" s="22">
        <v>0.72499999999999998</v>
      </c>
      <c r="J112" s="22">
        <v>0.67500000000000004</v>
      </c>
      <c r="K112" s="22">
        <v>0.77500000000000002</v>
      </c>
      <c r="L112" s="22">
        <v>0.7</v>
      </c>
      <c r="M112" s="22">
        <v>0.7</v>
      </c>
      <c r="N112" s="22">
        <v>0.67500000000000004</v>
      </c>
      <c r="O112" s="22">
        <v>0.77500000000000002</v>
      </c>
      <c r="P112" s="25">
        <v>0.77500000000000002</v>
      </c>
    </row>
    <row r="113" spans="2:16" x14ac:dyDescent="0.2">
      <c r="B113" s="83"/>
      <c r="C113" s="88" t="s">
        <v>148</v>
      </c>
      <c r="D113" s="88" t="s">
        <v>147</v>
      </c>
      <c r="E113" s="84">
        <v>70000</v>
      </c>
      <c r="F113" s="22">
        <v>0.70222222222222219</v>
      </c>
      <c r="G113" s="22">
        <v>0.77777777777777779</v>
      </c>
      <c r="H113" s="22">
        <v>0.77777777777777779</v>
      </c>
      <c r="I113" s="22">
        <v>0.88888888888888895</v>
      </c>
      <c r="J113" s="22">
        <v>0.62222222222222223</v>
      </c>
      <c r="K113" s="22">
        <v>0.64444444444444449</v>
      </c>
      <c r="L113" s="22">
        <v>0.6</v>
      </c>
      <c r="M113" s="22">
        <v>0.62222222222222223</v>
      </c>
      <c r="N113" s="22">
        <v>0.82222222222222219</v>
      </c>
      <c r="O113" s="22">
        <v>0.68888888888888888</v>
      </c>
      <c r="P113" s="25">
        <v>0.57777777777777772</v>
      </c>
    </row>
    <row r="114" spans="2:16" x14ac:dyDescent="0.2">
      <c r="B114" s="83"/>
      <c r="C114" s="88" t="s">
        <v>160</v>
      </c>
      <c r="D114" s="88" t="s">
        <v>159</v>
      </c>
      <c r="E114" s="84">
        <v>60000</v>
      </c>
      <c r="F114" s="22">
        <v>0.67555555555555558</v>
      </c>
      <c r="G114" s="22">
        <v>0.75555555555555554</v>
      </c>
      <c r="H114" s="22">
        <v>0.73333333333333328</v>
      </c>
      <c r="I114" s="22">
        <v>0.62222222222222223</v>
      </c>
      <c r="J114" s="22">
        <v>0.71111111111111103</v>
      </c>
      <c r="K114" s="22">
        <v>0.64444444444444449</v>
      </c>
      <c r="L114" s="22">
        <v>0.55555555555555558</v>
      </c>
      <c r="M114" s="22">
        <v>0.64444444444444449</v>
      </c>
      <c r="N114" s="22">
        <v>0.84444444444444444</v>
      </c>
      <c r="O114" s="22">
        <v>0.64444444444444449</v>
      </c>
      <c r="P114" s="25">
        <v>0.6</v>
      </c>
    </row>
    <row r="115" spans="2:16" ht="13.5" thickBot="1" x14ac:dyDescent="0.25">
      <c r="B115" s="85"/>
      <c r="C115" s="89" t="s">
        <v>93</v>
      </c>
      <c r="D115" s="89" t="s">
        <v>92</v>
      </c>
      <c r="E115" s="86">
        <v>40000</v>
      </c>
      <c r="F115" s="26">
        <v>0.65999999999999992</v>
      </c>
      <c r="G115" s="26">
        <v>0.86666666666666659</v>
      </c>
      <c r="H115" s="26">
        <v>0.71111111111111103</v>
      </c>
      <c r="I115" s="26">
        <v>0.53333333333333333</v>
      </c>
      <c r="J115" s="26">
        <v>0.6</v>
      </c>
      <c r="K115" s="26">
        <v>0.57777777777777772</v>
      </c>
      <c r="L115" s="26">
        <v>0.48888888888888893</v>
      </c>
      <c r="M115" s="26">
        <v>0.95555555555555549</v>
      </c>
      <c r="N115" s="26">
        <v>0.51111111111111107</v>
      </c>
      <c r="O115" s="26">
        <v>0.62222222222222223</v>
      </c>
      <c r="P115" s="27">
        <v>0.73333333333333328</v>
      </c>
    </row>
    <row r="116" spans="2:16" ht="25.5" x14ac:dyDescent="0.2">
      <c r="B116" s="81" t="s">
        <v>78</v>
      </c>
      <c r="C116" s="87" t="s">
        <v>150</v>
      </c>
      <c r="D116" s="87" t="s">
        <v>149</v>
      </c>
      <c r="E116" s="82">
        <v>85000</v>
      </c>
      <c r="F116" s="23">
        <v>0.81111111111111112</v>
      </c>
      <c r="G116" s="23">
        <v>0.84444444444444444</v>
      </c>
      <c r="H116" s="23">
        <v>0.8</v>
      </c>
      <c r="I116" s="23">
        <v>0.86666666666666659</v>
      </c>
      <c r="J116" s="23">
        <v>0.86666666666666659</v>
      </c>
      <c r="K116" s="23">
        <v>0.77777777777777779</v>
      </c>
      <c r="L116" s="23">
        <v>0.73333333333333328</v>
      </c>
      <c r="M116" s="23">
        <v>1</v>
      </c>
      <c r="N116" s="23">
        <v>0.66666666666666674</v>
      </c>
      <c r="O116" s="23">
        <v>0.84444444444444444</v>
      </c>
      <c r="P116" s="24">
        <v>0.71111111111111103</v>
      </c>
    </row>
    <row r="117" spans="2:16" ht="25.5" x14ac:dyDescent="0.2">
      <c r="B117" s="83"/>
      <c r="C117" s="88" t="s">
        <v>112</v>
      </c>
      <c r="D117" s="88" t="s">
        <v>111</v>
      </c>
      <c r="E117" s="84">
        <v>20000</v>
      </c>
      <c r="F117" s="22">
        <v>0.81111111111111112</v>
      </c>
      <c r="G117" s="22">
        <v>0.84444444444444444</v>
      </c>
      <c r="H117" s="22">
        <v>0.75555555555555554</v>
      </c>
      <c r="I117" s="22">
        <v>0.75555555555555554</v>
      </c>
      <c r="J117" s="22">
        <v>0.73333333333333328</v>
      </c>
      <c r="K117" s="22">
        <v>0.8</v>
      </c>
      <c r="L117" s="22">
        <v>0.71111111111111103</v>
      </c>
      <c r="M117" s="22">
        <v>0.97777777777777786</v>
      </c>
      <c r="N117" s="22">
        <v>0.84444444444444444</v>
      </c>
      <c r="O117" s="22">
        <v>0.84444444444444444</v>
      </c>
      <c r="P117" s="25">
        <v>0.84444444444444444</v>
      </c>
    </row>
    <row r="118" spans="2:16" x14ac:dyDescent="0.2">
      <c r="B118" s="83"/>
      <c r="C118" s="88" t="s">
        <v>156</v>
      </c>
      <c r="D118" s="88" t="s">
        <v>155</v>
      </c>
      <c r="E118" s="84">
        <v>100000</v>
      </c>
      <c r="F118" s="22">
        <v>0.80249999999999999</v>
      </c>
      <c r="G118" s="22">
        <v>0.9</v>
      </c>
      <c r="H118" s="22">
        <v>0.9</v>
      </c>
      <c r="I118" s="22">
        <v>0.9</v>
      </c>
      <c r="J118" s="22">
        <v>0.8</v>
      </c>
      <c r="K118" s="22">
        <v>0.77500000000000002</v>
      </c>
      <c r="L118" s="22">
        <v>0.8</v>
      </c>
      <c r="M118" s="22">
        <v>0.875</v>
      </c>
      <c r="N118" s="22">
        <v>0.8</v>
      </c>
      <c r="O118" s="22">
        <v>0.65</v>
      </c>
      <c r="P118" s="25">
        <v>0.625</v>
      </c>
    </row>
    <row r="119" spans="2:16" ht="25.5" x14ac:dyDescent="0.2">
      <c r="B119" s="83"/>
      <c r="C119" s="88" t="s">
        <v>162</v>
      </c>
      <c r="D119" s="88" t="s">
        <v>161</v>
      </c>
      <c r="E119" s="84">
        <v>37000</v>
      </c>
      <c r="F119" s="22">
        <v>0.79333333333333333</v>
      </c>
      <c r="G119" s="22">
        <v>0.93333333333333335</v>
      </c>
      <c r="H119" s="22">
        <v>0.73333333333333328</v>
      </c>
      <c r="I119" s="22">
        <v>0.77777777777777779</v>
      </c>
      <c r="J119" s="22">
        <v>0.77777777777777779</v>
      </c>
      <c r="K119" s="22">
        <v>0.8</v>
      </c>
      <c r="L119" s="22">
        <v>0.73333333333333328</v>
      </c>
      <c r="M119" s="22">
        <v>0.86666666666666659</v>
      </c>
      <c r="N119" s="22">
        <v>0.88888888888888895</v>
      </c>
      <c r="O119" s="22">
        <v>0.73333333333333328</v>
      </c>
      <c r="P119" s="25">
        <v>0.68888888888888888</v>
      </c>
    </row>
    <row r="120" spans="2:16" x14ac:dyDescent="0.2">
      <c r="B120" s="83"/>
      <c r="C120" s="88" t="s">
        <v>77</v>
      </c>
      <c r="D120" s="88" t="s">
        <v>76</v>
      </c>
      <c r="E120" s="84">
        <v>35000</v>
      </c>
      <c r="F120" s="22">
        <v>0.7533333333333333</v>
      </c>
      <c r="G120" s="22">
        <v>0.75555555555555554</v>
      </c>
      <c r="H120" s="22">
        <v>0.75555555555555554</v>
      </c>
      <c r="I120" s="22">
        <v>0.84444444444444444</v>
      </c>
      <c r="J120" s="22">
        <v>0.8</v>
      </c>
      <c r="K120" s="22">
        <v>0.68888888888888888</v>
      </c>
      <c r="L120" s="22">
        <v>0.73333333333333328</v>
      </c>
      <c r="M120" s="22">
        <v>0.97777777777777786</v>
      </c>
      <c r="N120" s="22">
        <v>0.66666666666666674</v>
      </c>
      <c r="O120" s="22">
        <v>0.66666666666666674</v>
      </c>
      <c r="P120" s="25">
        <v>0.64444444444444449</v>
      </c>
    </row>
    <row r="121" spans="2:16" x14ac:dyDescent="0.2">
      <c r="B121" s="83"/>
      <c r="C121" s="88" t="s">
        <v>99</v>
      </c>
      <c r="D121" s="88" t="s">
        <v>98</v>
      </c>
      <c r="E121" s="84">
        <v>10000</v>
      </c>
      <c r="F121" s="22">
        <v>0.74222222222222223</v>
      </c>
      <c r="G121" s="22">
        <v>0.82222222222222219</v>
      </c>
      <c r="H121" s="22">
        <v>0.71111111111111103</v>
      </c>
      <c r="I121" s="22">
        <v>0.8</v>
      </c>
      <c r="J121" s="22">
        <v>0.62222222222222223</v>
      </c>
      <c r="K121" s="22">
        <v>0.77777777777777779</v>
      </c>
      <c r="L121" s="22">
        <v>0.71111111111111103</v>
      </c>
      <c r="M121" s="22">
        <v>0.84444444444444444</v>
      </c>
      <c r="N121" s="22">
        <v>0.73333333333333328</v>
      </c>
      <c r="O121" s="22">
        <v>0.71111111111111103</v>
      </c>
      <c r="P121" s="25">
        <v>0.68888888888888888</v>
      </c>
    </row>
    <row r="122" spans="2:16" x14ac:dyDescent="0.2">
      <c r="B122" s="83"/>
      <c r="C122" s="88" t="s">
        <v>126</v>
      </c>
      <c r="D122" s="88" t="s">
        <v>125</v>
      </c>
      <c r="E122" s="84">
        <v>40000</v>
      </c>
      <c r="F122" s="22">
        <v>0.69555555555555559</v>
      </c>
      <c r="G122" s="22">
        <v>0.62222222222222223</v>
      </c>
      <c r="H122" s="22">
        <v>0.68888888888888888</v>
      </c>
      <c r="I122" s="22">
        <v>0.82222222222222219</v>
      </c>
      <c r="J122" s="22">
        <v>0.66666666666666674</v>
      </c>
      <c r="K122" s="22">
        <v>0.62222222222222223</v>
      </c>
      <c r="L122" s="22">
        <v>0.6</v>
      </c>
      <c r="M122" s="22">
        <v>0.95555555555555549</v>
      </c>
      <c r="N122" s="22">
        <v>0.68888888888888888</v>
      </c>
      <c r="O122" s="22">
        <v>0.57777777777777772</v>
      </c>
      <c r="P122" s="25">
        <v>0.71111111111111103</v>
      </c>
    </row>
    <row r="123" spans="2:16" ht="13.5" thickBot="1" x14ac:dyDescent="0.25">
      <c r="B123" s="85"/>
      <c r="C123" s="89" t="s">
        <v>82</v>
      </c>
      <c r="D123" s="89" t="s">
        <v>81</v>
      </c>
      <c r="E123" s="86">
        <v>10000</v>
      </c>
      <c r="F123" s="26">
        <v>0.62666666666666671</v>
      </c>
      <c r="G123" s="26">
        <v>0.75555555555555554</v>
      </c>
      <c r="H123" s="26">
        <v>0.48888888888888893</v>
      </c>
      <c r="I123" s="26">
        <v>0.6</v>
      </c>
      <c r="J123" s="26">
        <v>0.53333333333333333</v>
      </c>
      <c r="K123" s="26">
        <v>0.51111111111111107</v>
      </c>
      <c r="L123" s="26">
        <v>0.51111111111111107</v>
      </c>
      <c r="M123" s="26">
        <v>1</v>
      </c>
      <c r="N123" s="26">
        <v>0.66666666666666674</v>
      </c>
      <c r="O123" s="26">
        <v>0.57777777777777772</v>
      </c>
      <c r="P123" s="27">
        <v>0.62222222222222223</v>
      </c>
    </row>
  </sheetData>
  <conditionalFormatting pivot="1" sqref="F7:F61">
    <cfRule type="cellIs" dxfId="1533" priority="13" operator="greaterThan">
      <formula>0.8</formula>
    </cfRule>
  </conditionalFormatting>
  <conditionalFormatting sqref="G2">
    <cfRule type="containsText" dxfId="1532" priority="7" operator="containsText" text="Greater than 80%">
      <formula>NOT(ISERROR(SEARCH("Greater than 80%",G2)))</formula>
    </cfRule>
    <cfRule type="containsText" dxfId="1531" priority="12" operator="containsText" text="Great than 80%">
      <formula>NOT(ISERROR(SEARCH("Great than 80%",G2)))</formula>
    </cfRule>
  </conditionalFormatting>
  <conditionalFormatting sqref="G3">
    <cfRule type="containsText" dxfId="1530" priority="11" operator="containsText" text="Between 70%-79%">
      <formula>NOT(ISERROR(SEARCH("Between 70%-79%",G3)))</formula>
    </cfRule>
  </conditionalFormatting>
  <conditionalFormatting sqref="G4">
    <cfRule type="containsText" dxfId="1529" priority="10" operator="containsText" text="Less than 70%">
      <formula>NOT(ISERROR(SEARCH("Less than 70%",G4)))</formula>
    </cfRule>
  </conditionalFormatting>
  <conditionalFormatting pivot="1" sqref="F7:F61">
    <cfRule type="cellIs" dxfId="1528" priority="9" operator="lessThan">
      <formula>0.7</formula>
    </cfRule>
  </conditionalFormatting>
  <conditionalFormatting pivot="1" sqref="F7:F61">
    <cfRule type="cellIs" dxfId="1527" priority="8" operator="between">
      <formula>0.799</formula>
      <formula>0.7</formula>
    </cfRule>
  </conditionalFormatting>
  <conditionalFormatting pivot="1" sqref="F69:F123">
    <cfRule type="cellIs" dxfId="1526" priority="3" operator="greaterThan">
      <formula>0.8</formula>
    </cfRule>
  </conditionalFormatting>
  <conditionalFormatting pivot="1" sqref="F69:F123">
    <cfRule type="cellIs" dxfId="1525" priority="2" operator="lessThan">
      <formula>0.7</formula>
    </cfRule>
  </conditionalFormatting>
  <conditionalFormatting pivot="1" sqref="F69:F123">
    <cfRule type="cellIs" dxfId="1524" priority="1" operator="between">
      <formula>0.799</formula>
      <formula>0.7</formula>
    </cfRule>
  </conditionalFormatting>
  <pageMargins left="0.7" right="0.7" top="0.75" bottom="0.75" header="0.3" footer="0.3"/>
  <pageSetup orientation="portrait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showGridLines="0" workbookViewId="0"/>
  </sheetViews>
  <sheetFormatPr defaultRowHeight="12.75" x14ac:dyDescent="0.2"/>
  <cols>
    <col min="1" max="1" width="1.7109375" customWidth="1"/>
    <col min="2" max="3" width="50.7109375" style="7" customWidth="1"/>
    <col min="4" max="4" width="30.7109375" style="7" bestFit="1" customWidth="1"/>
    <col min="5" max="5" width="23.5703125" style="9" customWidth="1"/>
    <col min="6" max="6" width="18.28515625" bestFit="1" customWidth="1"/>
    <col min="7" max="7" width="16.85546875" bestFit="1" customWidth="1"/>
    <col min="8" max="8" width="19.5703125" bestFit="1" customWidth="1"/>
    <col min="9" max="9" width="19.85546875" bestFit="1" customWidth="1"/>
    <col min="10" max="10" width="19.140625" bestFit="1" customWidth="1"/>
    <col min="11" max="11" width="8.85546875" style="9" customWidth="1"/>
    <col min="12" max="12" width="31.85546875" bestFit="1" customWidth="1"/>
    <col min="13" max="13" width="11.28515625" bestFit="1" customWidth="1"/>
    <col min="14" max="14" width="5.7109375" customWidth="1"/>
    <col min="15" max="15" width="28.5703125" bestFit="1" customWidth="1"/>
    <col min="16" max="16" width="11.28515625" bestFit="1" customWidth="1"/>
    <col min="17" max="17" width="9.85546875" bestFit="1" customWidth="1"/>
    <col min="18" max="18" width="14.140625" customWidth="1"/>
    <col min="19" max="19" width="9.85546875" bestFit="1" customWidth="1"/>
  </cols>
  <sheetData>
    <row r="1" spans="1:19" x14ac:dyDescent="0.2">
      <c r="H1" s="30" t="s">
        <v>34</v>
      </c>
    </row>
    <row r="2" spans="1:19" x14ac:dyDescent="0.2">
      <c r="G2" t="s">
        <v>31</v>
      </c>
      <c r="H2" s="37">
        <v>0.65</v>
      </c>
      <c r="J2" s="12"/>
    </row>
    <row r="3" spans="1:19" ht="15.75" x14ac:dyDescent="0.2">
      <c r="A3" s="18" t="s">
        <v>33</v>
      </c>
      <c r="G3" t="s">
        <v>196</v>
      </c>
      <c r="H3" s="37">
        <v>0.25</v>
      </c>
      <c r="I3" s="12" t="s">
        <v>47</v>
      </c>
      <c r="J3" s="12"/>
    </row>
    <row r="4" spans="1:19" x14ac:dyDescent="0.2">
      <c r="G4" t="s">
        <v>197</v>
      </c>
      <c r="H4" s="37">
        <v>0</v>
      </c>
      <c r="I4" s="12"/>
      <c r="J4" s="12"/>
    </row>
    <row r="5" spans="1:19" x14ac:dyDescent="0.2">
      <c r="B5" s="8" t="s">
        <v>35</v>
      </c>
      <c r="E5" s="7"/>
      <c r="F5" s="7"/>
      <c r="H5" s="90" t="s">
        <v>38</v>
      </c>
      <c r="K5" s="29"/>
    </row>
    <row r="6" spans="1:19" x14ac:dyDescent="0.2">
      <c r="B6" s="15" t="s">
        <v>1</v>
      </c>
      <c r="C6" s="15" t="s">
        <v>0</v>
      </c>
      <c r="D6" s="15" t="s">
        <v>2</v>
      </c>
      <c r="E6" s="16" t="s">
        <v>28</v>
      </c>
      <c r="F6" s="16" t="s">
        <v>29</v>
      </c>
      <c r="G6" s="17" t="s">
        <v>24</v>
      </c>
      <c r="H6" s="90"/>
      <c r="I6" s="32" t="s">
        <v>37</v>
      </c>
      <c r="J6" s="33" t="s">
        <v>39</v>
      </c>
      <c r="K6" s="29"/>
      <c r="L6" s="45" t="s">
        <v>42</v>
      </c>
      <c r="M6" s="45" t="s">
        <v>45</v>
      </c>
      <c r="N6" s="17"/>
      <c r="O6" s="43" t="s">
        <v>43</v>
      </c>
      <c r="P6" s="45" t="s">
        <v>45</v>
      </c>
      <c r="Q6" s="45" t="s">
        <v>44</v>
      </c>
      <c r="R6" s="46" t="s">
        <v>46</v>
      </c>
      <c r="S6" s="45" t="s">
        <v>44</v>
      </c>
    </row>
    <row r="7" spans="1:19" ht="25.5" x14ac:dyDescent="0.2">
      <c r="B7" s="7" t="s">
        <v>168</v>
      </c>
      <c r="C7" s="7" t="s">
        <v>167</v>
      </c>
      <c r="D7" s="7" t="s">
        <v>50</v>
      </c>
      <c r="E7" s="11">
        <v>30000</v>
      </c>
      <c r="F7" s="11">
        <v>21034</v>
      </c>
      <c r="G7" s="6">
        <v>0.91777777777777769</v>
      </c>
      <c r="H7" s="31">
        <f>+IF(G7&gt;=0.8,$H$2*E7,IF(AND(G7&gt;0.6,G7&lt;0.8),$H$3*E7,$H$4*E7))</f>
        <v>19500</v>
      </c>
      <c r="I7" s="38">
        <v>19000</v>
      </c>
      <c r="J7" s="34">
        <f>IF(F7=0,0,I7-F7)</f>
        <v>-2034</v>
      </c>
      <c r="L7" t="s">
        <v>36</v>
      </c>
      <c r="M7" s="9">
        <v>889305</v>
      </c>
      <c r="O7" s="44" t="s">
        <v>50</v>
      </c>
      <c r="P7" s="9">
        <f>+SUMIF($D$7:$D$61,O7,$I$7:$I$61)</f>
        <v>346547.75</v>
      </c>
      <c r="Q7" s="12">
        <f>+P7/$P$11</f>
        <v>0.38800158739639951</v>
      </c>
      <c r="R7" s="3">
        <f>+COUNTIF($D$7:$D$61,O7)</f>
        <v>23</v>
      </c>
      <c r="S7" s="12">
        <f>+R7/$R$11</f>
        <v>0.41818181818181815</v>
      </c>
    </row>
    <row r="8" spans="1:19" ht="15" x14ac:dyDescent="0.2">
      <c r="B8" s="7" t="s">
        <v>164</v>
      </c>
      <c r="C8" s="7" t="s">
        <v>163</v>
      </c>
      <c r="D8" s="7" t="s">
        <v>71</v>
      </c>
      <c r="E8" s="11">
        <v>50000</v>
      </c>
      <c r="F8" s="11">
        <v>0</v>
      </c>
      <c r="G8" s="6">
        <v>0.90888888888888886</v>
      </c>
      <c r="H8" s="31">
        <f t="shared" ref="H8:H30" si="0">+IF(G8&gt;=0.8,$H$2*E8,IF(AND(G8&gt;0.6,G8&lt;0.8),$H$3*E8,$H$4*E8))</f>
        <v>32500</v>
      </c>
      <c r="I8" s="38">
        <v>30000</v>
      </c>
      <c r="J8" s="34">
        <f t="shared" ref="J8:J30" si="1">IF(F8=0,0,I8-F8)</f>
        <v>0</v>
      </c>
      <c r="L8" t="s">
        <v>40</v>
      </c>
      <c r="M8" s="35">
        <f>+I64</f>
        <v>893160.65</v>
      </c>
      <c r="O8" s="44" t="s">
        <v>85</v>
      </c>
      <c r="P8" s="9">
        <f t="shared" ref="P8:P10" si="2">+SUMIF($D$7:$D$61,O8,$I$7:$I$61)</f>
        <v>64095</v>
      </c>
      <c r="Q8" s="12">
        <f t="shared" ref="Q8:Q11" si="3">+P8/$P$11</f>
        <v>7.1762006084795604E-2</v>
      </c>
      <c r="R8" s="3">
        <f t="shared" ref="R8:R10" si="4">+COUNTIF($D$7:$D$61,O8)</f>
        <v>5</v>
      </c>
      <c r="S8" s="12">
        <f t="shared" ref="S8:S11" si="5">+R8/$R$11</f>
        <v>9.0909090909090912E-2</v>
      </c>
    </row>
    <row r="9" spans="1:19" x14ac:dyDescent="0.2">
      <c r="B9" s="7" t="s">
        <v>135</v>
      </c>
      <c r="C9" s="7" t="s">
        <v>19</v>
      </c>
      <c r="D9" s="7" t="s">
        <v>50</v>
      </c>
      <c r="E9" s="11">
        <v>25000</v>
      </c>
      <c r="F9" s="11">
        <v>0</v>
      </c>
      <c r="G9" s="6">
        <v>0.88666666666666671</v>
      </c>
      <c r="H9" s="31">
        <f t="shared" si="0"/>
        <v>16250</v>
      </c>
      <c r="I9" s="38">
        <f>+H9</f>
        <v>16250</v>
      </c>
      <c r="J9" s="34">
        <f t="shared" si="1"/>
        <v>0</v>
      </c>
      <c r="L9" s="17" t="s">
        <v>41</v>
      </c>
      <c r="M9" s="20">
        <f>+M7-M8</f>
        <v>-3855.6500000000233</v>
      </c>
      <c r="O9" s="44" t="s">
        <v>71</v>
      </c>
      <c r="P9" s="9">
        <f t="shared" si="2"/>
        <v>355267.9</v>
      </c>
      <c r="Q9" s="12">
        <f t="shared" si="3"/>
        <v>0.39776483659462608</v>
      </c>
      <c r="R9" s="3">
        <f t="shared" si="4"/>
        <v>19</v>
      </c>
      <c r="S9" s="12">
        <f t="shared" si="5"/>
        <v>0.34545454545454546</v>
      </c>
    </row>
    <row r="10" spans="1:19" ht="25.5" x14ac:dyDescent="0.2">
      <c r="B10" s="7" t="s">
        <v>171</v>
      </c>
      <c r="C10" s="7" t="s">
        <v>127</v>
      </c>
      <c r="D10" s="7" t="s">
        <v>50</v>
      </c>
      <c r="E10" s="11">
        <v>80000</v>
      </c>
      <c r="F10" s="11">
        <v>80000</v>
      </c>
      <c r="G10" s="6">
        <v>0.87777777777777788</v>
      </c>
      <c r="H10" s="31">
        <f t="shared" si="0"/>
        <v>52000</v>
      </c>
      <c r="I10" s="38">
        <f t="shared" ref="I10:I14" si="6">+F10</f>
        <v>80000</v>
      </c>
      <c r="J10" s="34">
        <f t="shared" si="1"/>
        <v>0</v>
      </c>
      <c r="O10" s="44" t="s">
        <v>78</v>
      </c>
      <c r="P10" s="28">
        <f t="shared" si="2"/>
        <v>127250</v>
      </c>
      <c r="Q10" s="39">
        <f t="shared" si="3"/>
        <v>0.14247156992417881</v>
      </c>
      <c r="R10" s="41">
        <f t="shared" si="4"/>
        <v>8</v>
      </c>
      <c r="S10" s="39">
        <f t="shared" si="5"/>
        <v>0.14545454545454545</v>
      </c>
    </row>
    <row r="11" spans="1:19" ht="25.5" x14ac:dyDescent="0.2">
      <c r="B11" s="7" t="s">
        <v>84</v>
      </c>
      <c r="C11" s="7" t="s">
        <v>83</v>
      </c>
      <c r="D11" s="7" t="s">
        <v>85</v>
      </c>
      <c r="E11" s="11">
        <v>8000</v>
      </c>
      <c r="F11" s="11">
        <v>5404</v>
      </c>
      <c r="G11" s="6">
        <v>0.87640449438202239</v>
      </c>
      <c r="H11" s="31">
        <f t="shared" si="0"/>
        <v>5200</v>
      </c>
      <c r="I11" s="38">
        <f t="shared" si="6"/>
        <v>5404</v>
      </c>
      <c r="J11" s="34">
        <f t="shared" si="1"/>
        <v>0</v>
      </c>
      <c r="N11" s="17"/>
      <c r="O11" s="36" t="s">
        <v>24</v>
      </c>
      <c r="P11" s="21">
        <f>+SUM(P7:P10)</f>
        <v>893160.65</v>
      </c>
      <c r="Q11" s="42">
        <f t="shared" si="3"/>
        <v>1</v>
      </c>
      <c r="R11" s="40">
        <f>+SUM(R7:R10)</f>
        <v>55</v>
      </c>
      <c r="S11" s="42">
        <f t="shared" si="5"/>
        <v>1</v>
      </c>
    </row>
    <row r="12" spans="1:19" x14ac:dyDescent="0.2">
      <c r="B12" s="7" t="s">
        <v>97</v>
      </c>
      <c r="C12" s="7" t="s">
        <v>95</v>
      </c>
      <c r="D12" s="7" t="s">
        <v>71</v>
      </c>
      <c r="E12" s="11">
        <v>500000</v>
      </c>
      <c r="F12" s="11">
        <v>0</v>
      </c>
      <c r="G12" s="6">
        <v>0.87111111111111106</v>
      </c>
      <c r="H12" s="31">
        <f t="shared" si="0"/>
        <v>325000</v>
      </c>
      <c r="I12" s="38">
        <v>25000</v>
      </c>
      <c r="J12" s="34">
        <f t="shared" si="1"/>
        <v>0</v>
      </c>
    </row>
    <row r="13" spans="1:19" ht="25.5" x14ac:dyDescent="0.2">
      <c r="B13" s="7" t="s">
        <v>107</v>
      </c>
      <c r="C13" s="7" t="s">
        <v>106</v>
      </c>
      <c r="D13" s="7" t="s">
        <v>71</v>
      </c>
      <c r="E13" s="11">
        <v>130000</v>
      </c>
      <c r="F13" s="11">
        <v>91741</v>
      </c>
      <c r="G13" s="6">
        <v>0.86250000000000004</v>
      </c>
      <c r="H13" s="31">
        <f t="shared" si="0"/>
        <v>84500</v>
      </c>
      <c r="I13" s="38">
        <f t="shared" si="6"/>
        <v>91741</v>
      </c>
      <c r="J13" s="34">
        <f t="shared" si="1"/>
        <v>0</v>
      </c>
    </row>
    <row r="14" spans="1:19" ht="25.5" x14ac:dyDescent="0.2">
      <c r="B14" s="7" t="s">
        <v>132</v>
      </c>
      <c r="C14" s="7" t="s">
        <v>131</v>
      </c>
      <c r="D14" s="7" t="s">
        <v>85</v>
      </c>
      <c r="E14" s="11">
        <v>50000</v>
      </c>
      <c r="F14" s="11">
        <v>40191</v>
      </c>
      <c r="G14" s="6">
        <v>0.86222222222222222</v>
      </c>
      <c r="H14" s="31">
        <f t="shared" si="0"/>
        <v>32500</v>
      </c>
      <c r="I14" s="38">
        <f t="shared" si="6"/>
        <v>40191</v>
      </c>
      <c r="J14" s="34">
        <f t="shared" si="1"/>
        <v>0</v>
      </c>
    </row>
    <row r="15" spans="1:19" ht="25.5" x14ac:dyDescent="0.2">
      <c r="B15" s="7" t="s">
        <v>110</v>
      </c>
      <c r="C15" s="7" t="s">
        <v>21</v>
      </c>
      <c r="D15" s="7" t="s">
        <v>50</v>
      </c>
      <c r="E15" s="11">
        <v>15000</v>
      </c>
      <c r="F15" s="11">
        <v>0</v>
      </c>
      <c r="G15" s="6">
        <v>0.86</v>
      </c>
      <c r="H15" s="31">
        <f t="shared" si="0"/>
        <v>9750</v>
      </c>
      <c r="I15" s="38">
        <f>+H15</f>
        <v>9750</v>
      </c>
      <c r="J15" s="34">
        <f t="shared" si="1"/>
        <v>0</v>
      </c>
    </row>
    <row r="16" spans="1:19" x14ac:dyDescent="0.2">
      <c r="B16" s="7" t="s">
        <v>114</v>
      </c>
      <c r="C16" s="7" t="s">
        <v>113</v>
      </c>
      <c r="D16" s="7" t="s">
        <v>71</v>
      </c>
      <c r="E16" s="11">
        <v>15000</v>
      </c>
      <c r="F16" s="11">
        <v>9902</v>
      </c>
      <c r="G16" s="6">
        <v>0.85555555555555551</v>
      </c>
      <c r="H16" s="31">
        <f t="shared" si="0"/>
        <v>9750</v>
      </c>
      <c r="I16" s="38">
        <f>+H16</f>
        <v>9750</v>
      </c>
      <c r="J16" s="34">
        <f t="shared" si="1"/>
        <v>-152</v>
      </c>
    </row>
    <row r="17" spans="2:11" x14ac:dyDescent="0.2">
      <c r="B17" s="7" t="s">
        <v>137</v>
      </c>
      <c r="C17" s="7" t="s">
        <v>136</v>
      </c>
      <c r="D17" s="7" t="s">
        <v>50</v>
      </c>
      <c r="E17" s="11">
        <v>18600</v>
      </c>
      <c r="F17" s="11">
        <v>0</v>
      </c>
      <c r="G17" s="6">
        <v>0.84800000000000009</v>
      </c>
      <c r="H17" s="31">
        <f t="shared" si="0"/>
        <v>12090</v>
      </c>
      <c r="I17" s="38">
        <f>+H17</f>
        <v>12090</v>
      </c>
      <c r="J17" s="34">
        <f t="shared" si="1"/>
        <v>0</v>
      </c>
    </row>
    <row r="18" spans="2:11" ht="12" customHeight="1" x14ac:dyDescent="0.2">
      <c r="B18" s="7" t="s">
        <v>94</v>
      </c>
      <c r="C18" s="7" t="s">
        <v>92</v>
      </c>
      <c r="D18" s="7" t="s">
        <v>71</v>
      </c>
      <c r="E18" s="11">
        <v>25000</v>
      </c>
      <c r="F18" s="11">
        <v>0</v>
      </c>
      <c r="G18" s="6">
        <v>0.83111111111111113</v>
      </c>
      <c r="H18" s="31">
        <f t="shared" si="0"/>
        <v>16250</v>
      </c>
      <c r="I18" s="38">
        <f>+F18</f>
        <v>0</v>
      </c>
      <c r="J18" s="34">
        <f t="shared" si="1"/>
        <v>0</v>
      </c>
    </row>
    <row r="19" spans="2:11" ht="25.5" x14ac:dyDescent="0.2">
      <c r="B19" s="7" t="s">
        <v>122</v>
      </c>
      <c r="C19" s="7" t="s">
        <v>121</v>
      </c>
      <c r="D19" s="7" t="s">
        <v>85</v>
      </c>
      <c r="E19" s="11">
        <v>30000</v>
      </c>
      <c r="F19" s="11">
        <v>18283</v>
      </c>
      <c r="G19" s="6">
        <v>0.83000000000000007</v>
      </c>
      <c r="H19" s="31">
        <f t="shared" si="0"/>
        <v>19500</v>
      </c>
      <c r="I19" s="38">
        <v>18500</v>
      </c>
      <c r="J19" s="34">
        <f t="shared" si="1"/>
        <v>217</v>
      </c>
    </row>
    <row r="20" spans="2:11" x14ac:dyDescent="0.2">
      <c r="B20" s="7" t="s">
        <v>158</v>
      </c>
      <c r="C20" s="7" t="s">
        <v>157</v>
      </c>
      <c r="D20" s="7" t="s">
        <v>50</v>
      </c>
      <c r="E20" s="11">
        <v>50000</v>
      </c>
      <c r="F20" s="11">
        <v>50000</v>
      </c>
      <c r="G20" s="6">
        <v>0.82222222222222219</v>
      </c>
      <c r="H20" s="31">
        <f t="shared" si="0"/>
        <v>32500</v>
      </c>
      <c r="I20" s="38">
        <v>45000</v>
      </c>
      <c r="J20" s="34">
        <f t="shared" si="1"/>
        <v>-5000</v>
      </c>
    </row>
    <row r="21" spans="2:11" x14ac:dyDescent="0.2">
      <c r="B21" s="7" t="s">
        <v>96</v>
      </c>
      <c r="C21" s="7" t="s">
        <v>95</v>
      </c>
      <c r="D21" s="7" t="s">
        <v>71</v>
      </c>
      <c r="E21" s="11">
        <v>30000</v>
      </c>
      <c r="F21" s="11">
        <v>0</v>
      </c>
      <c r="G21" s="6">
        <v>0.82222222222222219</v>
      </c>
      <c r="H21" s="31">
        <f t="shared" si="0"/>
        <v>19500</v>
      </c>
      <c r="I21" s="38">
        <f>+H21</f>
        <v>19500</v>
      </c>
      <c r="J21" s="34">
        <f t="shared" si="1"/>
        <v>0</v>
      </c>
    </row>
    <row r="22" spans="2:11" x14ac:dyDescent="0.2">
      <c r="B22" s="7" t="s">
        <v>105</v>
      </c>
      <c r="C22" s="7" t="s">
        <v>104</v>
      </c>
      <c r="D22" s="7" t="s">
        <v>50</v>
      </c>
      <c r="E22" s="11">
        <v>40000</v>
      </c>
      <c r="F22" s="11">
        <v>0</v>
      </c>
      <c r="G22" s="6">
        <v>0.82</v>
      </c>
      <c r="H22" s="31">
        <f t="shared" si="0"/>
        <v>26000</v>
      </c>
      <c r="I22" s="38">
        <v>25000</v>
      </c>
      <c r="J22" s="34">
        <f t="shared" si="1"/>
        <v>0</v>
      </c>
    </row>
    <row r="23" spans="2:11" ht="25.5" x14ac:dyDescent="0.2">
      <c r="B23" s="7" t="s">
        <v>109</v>
      </c>
      <c r="C23" s="7" t="s">
        <v>108</v>
      </c>
      <c r="D23" s="7" t="s">
        <v>50</v>
      </c>
      <c r="E23" s="11">
        <v>6560</v>
      </c>
      <c r="F23" s="11">
        <v>0</v>
      </c>
      <c r="G23" s="6">
        <v>0.82</v>
      </c>
      <c r="H23" s="31">
        <f t="shared" si="0"/>
        <v>4264</v>
      </c>
      <c r="I23" s="38">
        <f>+H23</f>
        <v>4264</v>
      </c>
      <c r="J23" s="34">
        <f t="shared" si="1"/>
        <v>0</v>
      </c>
    </row>
    <row r="24" spans="2:11" ht="25.5" x14ac:dyDescent="0.2">
      <c r="B24" s="7" t="s">
        <v>120</v>
      </c>
      <c r="C24" s="7" t="s">
        <v>119</v>
      </c>
      <c r="D24" s="7" t="s">
        <v>71</v>
      </c>
      <c r="E24" s="11">
        <v>19286</v>
      </c>
      <c r="F24" s="11">
        <v>0</v>
      </c>
      <c r="G24" s="6">
        <v>0.82</v>
      </c>
      <c r="H24" s="31">
        <f t="shared" si="0"/>
        <v>12535.9</v>
      </c>
      <c r="I24" s="38">
        <f>+H24</f>
        <v>12535.9</v>
      </c>
      <c r="J24" s="34">
        <f t="shared" si="1"/>
        <v>0</v>
      </c>
    </row>
    <row r="25" spans="2:11" x14ac:dyDescent="0.2">
      <c r="B25" s="7" t="s">
        <v>118</v>
      </c>
      <c r="C25" s="7" t="s">
        <v>22</v>
      </c>
      <c r="D25" s="7" t="s">
        <v>71</v>
      </c>
      <c r="E25" s="11">
        <v>30000</v>
      </c>
      <c r="F25" s="11">
        <v>14967</v>
      </c>
      <c r="G25" s="6">
        <v>0.81797752808988766</v>
      </c>
      <c r="H25" s="31">
        <f t="shared" si="0"/>
        <v>19500</v>
      </c>
      <c r="I25" s="38">
        <v>13000</v>
      </c>
      <c r="J25" s="34">
        <f t="shared" si="1"/>
        <v>-1967</v>
      </c>
    </row>
    <row r="26" spans="2:11" x14ac:dyDescent="0.2">
      <c r="B26" s="7" t="s">
        <v>117</v>
      </c>
      <c r="C26" t="s">
        <v>22</v>
      </c>
      <c r="D26" s="7" t="s">
        <v>50</v>
      </c>
      <c r="E26" s="11">
        <v>30000</v>
      </c>
      <c r="F26" s="11">
        <v>0</v>
      </c>
      <c r="G26" s="6">
        <v>0.81123595505617985</v>
      </c>
      <c r="H26" s="31">
        <f t="shared" si="0"/>
        <v>19500</v>
      </c>
      <c r="I26" s="38">
        <f>+H26</f>
        <v>19500</v>
      </c>
      <c r="J26" s="34">
        <f t="shared" si="1"/>
        <v>0</v>
      </c>
    </row>
    <row r="27" spans="2:11" ht="25.5" x14ac:dyDescent="0.2">
      <c r="B27" s="7" t="s">
        <v>150</v>
      </c>
      <c r="C27" s="7" t="s">
        <v>149</v>
      </c>
      <c r="D27" s="7" t="s">
        <v>78</v>
      </c>
      <c r="E27" s="11">
        <v>85000</v>
      </c>
      <c r="F27" s="11">
        <v>0</v>
      </c>
      <c r="G27" s="6">
        <v>0.81111111111111112</v>
      </c>
      <c r="H27" s="31">
        <f t="shared" si="0"/>
        <v>55250</v>
      </c>
      <c r="I27" s="38">
        <f>+H27</f>
        <v>55250</v>
      </c>
      <c r="J27" s="34">
        <f t="shared" si="1"/>
        <v>0</v>
      </c>
    </row>
    <row r="28" spans="2:11" ht="25.5" x14ac:dyDescent="0.2">
      <c r="B28" s="7" t="s">
        <v>112</v>
      </c>
      <c r="C28" s="7" t="s">
        <v>111</v>
      </c>
      <c r="D28" s="7" t="s">
        <v>78</v>
      </c>
      <c r="E28" s="11">
        <v>20000</v>
      </c>
      <c r="F28" s="11">
        <v>0</v>
      </c>
      <c r="G28" s="6">
        <v>0.81111111111111112</v>
      </c>
      <c r="H28" s="31">
        <f t="shared" si="0"/>
        <v>13000</v>
      </c>
      <c r="I28" s="38">
        <f>+H28</f>
        <v>13000</v>
      </c>
      <c r="J28" s="34">
        <f t="shared" si="1"/>
        <v>0</v>
      </c>
    </row>
    <row r="29" spans="2:11" x14ac:dyDescent="0.2">
      <c r="B29" s="7" t="s">
        <v>172</v>
      </c>
      <c r="C29" s="7" t="s">
        <v>123</v>
      </c>
      <c r="D29" s="7" t="s">
        <v>71</v>
      </c>
      <c r="E29" s="11">
        <v>25000</v>
      </c>
      <c r="F29" s="11">
        <v>0</v>
      </c>
      <c r="G29" s="6">
        <v>0.80888888888888888</v>
      </c>
      <c r="H29" s="31">
        <f t="shared" si="0"/>
        <v>16250</v>
      </c>
      <c r="I29" s="38">
        <f>+H29</f>
        <v>16250</v>
      </c>
      <c r="J29" s="34">
        <f t="shared" si="1"/>
        <v>0</v>
      </c>
    </row>
    <row r="30" spans="2:11" x14ac:dyDescent="0.2">
      <c r="B30" s="7" t="s">
        <v>142</v>
      </c>
      <c r="C30" s="7" t="s">
        <v>141</v>
      </c>
      <c r="D30" s="7" t="s">
        <v>50</v>
      </c>
      <c r="E30" s="11">
        <v>50000</v>
      </c>
      <c r="F30" s="11">
        <v>21050</v>
      </c>
      <c r="G30" s="6">
        <v>0.80666666666666664</v>
      </c>
      <c r="H30" s="31">
        <f t="shared" si="0"/>
        <v>32500</v>
      </c>
      <c r="I30" s="38">
        <v>20000</v>
      </c>
      <c r="J30" s="34">
        <f t="shared" si="1"/>
        <v>-1050</v>
      </c>
    </row>
    <row r="31" spans="2:11" x14ac:dyDescent="0.2">
      <c r="B31" s="7" t="s">
        <v>103</v>
      </c>
      <c r="C31" s="7" t="s">
        <v>102</v>
      </c>
      <c r="D31" s="7" t="s">
        <v>50</v>
      </c>
      <c r="E31" s="11">
        <v>25000</v>
      </c>
      <c r="F31" s="11">
        <v>17960</v>
      </c>
      <c r="G31" s="6">
        <v>0.80444444444444441</v>
      </c>
      <c r="H31" s="31">
        <f t="shared" ref="H31:H61" si="7">+IF(G31&gt;=0.8,$H$2*E31,IF(AND(G31&gt;0.6,G31&lt;0.8),$H$3*E31,$H$4*E31))</f>
        <v>16250</v>
      </c>
      <c r="I31" s="38">
        <v>15000</v>
      </c>
      <c r="J31" s="34">
        <f t="shared" ref="J31:J61" si="8">IF(F31=0,0,I31-F31)</f>
        <v>-2960</v>
      </c>
    </row>
    <row r="32" spans="2:11" s="17" customFormat="1" x14ac:dyDescent="0.2">
      <c r="B32" s="7" t="s">
        <v>156</v>
      </c>
      <c r="C32" s="7" t="s">
        <v>155</v>
      </c>
      <c r="D32" s="7" t="s">
        <v>78</v>
      </c>
      <c r="E32" s="11">
        <v>100000</v>
      </c>
      <c r="F32" s="11">
        <v>34787</v>
      </c>
      <c r="G32" s="6">
        <v>0.80249999999999999</v>
      </c>
      <c r="H32" s="31">
        <f t="shared" si="7"/>
        <v>65000</v>
      </c>
      <c r="I32" s="38">
        <v>33000</v>
      </c>
      <c r="J32" s="34">
        <f t="shared" si="8"/>
        <v>-1787</v>
      </c>
      <c r="K32" s="21"/>
    </row>
    <row r="33" spans="2:10" x14ac:dyDescent="0.2">
      <c r="B33" s="7" t="s">
        <v>166</v>
      </c>
      <c r="C33" s="7" t="s">
        <v>165</v>
      </c>
      <c r="D33" s="7" t="s">
        <v>50</v>
      </c>
      <c r="E33" s="11">
        <v>60000</v>
      </c>
      <c r="F33" s="11">
        <v>35226</v>
      </c>
      <c r="G33" s="6">
        <v>0.79555555555555557</v>
      </c>
      <c r="H33" s="31">
        <f t="shared" si="7"/>
        <v>15000</v>
      </c>
      <c r="I33" s="38">
        <v>35000</v>
      </c>
      <c r="J33" s="34">
        <f t="shared" si="8"/>
        <v>-226</v>
      </c>
    </row>
    <row r="34" spans="2:10" ht="25.5" x14ac:dyDescent="0.2">
      <c r="B34" s="7" t="s">
        <v>162</v>
      </c>
      <c r="C34" s="7" t="s">
        <v>161</v>
      </c>
      <c r="D34" s="7" t="s">
        <v>78</v>
      </c>
      <c r="E34" s="11">
        <v>37000</v>
      </c>
      <c r="F34" s="11">
        <v>0</v>
      </c>
      <c r="G34" s="6">
        <v>0.79333333333333333</v>
      </c>
      <c r="H34" s="31">
        <f t="shared" si="7"/>
        <v>9250</v>
      </c>
      <c r="I34" s="38">
        <f t="shared" ref="I34:I48" si="9">+H34</f>
        <v>9250</v>
      </c>
      <c r="J34" s="34">
        <f t="shared" si="8"/>
        <v>0</v>
      </c>
    </row>
    <row r="35" spans="2:10" ht="25.5" x14ac:dyDescent="0.2">
      <c r="B35" s="7" t="s">
        <v>80</v>
      </c>
      <c r="C35" s="7" t="s">
        <v>79</v>
      </c>
      <c r="D35" s="7" t="s">
        <v>50</v>
      </c>
      <c r="E35" s="11">
        <v>10000</v>
      </c>
      <c r="F35" s="11">
        <v>0</v>
      </c>
      <c r="G35" s="6">
        <v>0.79249999999999998</v>
      </c>
      <c r="H35" s="31">
        <f t="shared" si="7"/>
        <v>2500</v>
      </c>
      <c r="I35" s="38">
        <f t="shared" si="9"/>
        <v>2500</v>
      </c>
      <c r="J35" s="34">
        <f t="shared" si="8"/>
        <v>0</v>
      </c>
    </row>
    <row r="36" spans="2:10" x14ac:dyDescent="0.2">
      <c r="B36" s="7" t="s">
        <v>115</v>
      </c>
      <c r="C36" s="7" t="s">
        <v>113</v>
      </c>
      <c r="D36" s="7" t="s">
        <v>71</v>
      </c>
      <c r="E36" s="11">
        <v>25000</v>
      </c>
      <c r="F36" s="11">
        <v>0</v>
      </c>
      <c r="G36" s="6">
        <v>0.7911111111111111</v>
      </c>
      <c r="H36" s="31">
        <f t="shared" si="7"/>
        <v>6250</v>
      </c>
      <c r="I36" s="38">
        <f t="shared" si="9"/>
        <v>6250</v>
      </c>
      <c r="J36" s="34">
        <f t="shared" si="8"/>
        <v>0</v>
      </c>
    </row>
    <row r="37" spans="2:10" ht="25.5" x14ac:dyDescent="0.2">
      <c r="B37" s="7" t="s">
        <v>152</v>
      </c>
      <c r="C37" s="7" t="s">
        <v>151</v>
      </c>
      <c r="D37" s="7" t="s">
        <v>71</v>
      </c>
      <c r="E37" s="11">
        <v>36000</v>
      </c>
      <c r="F37" s="11">
        <v>0</v>
      </c>
      <c r="G37" s="6">
        <v>0.78</v>
      </c>
      <c r="H37" s="31">
        <f t="shared" si="7"/>
        <v>9000</v>
      </c>
      <c r="I37" s="38">
        <f t="shared" si="9"/>
        <v>9000</v>
      </c>
      <c r="J37" s="34">
        <f t="shared" si="8"/>
        <v>0</v>
      </c>
    </row>
    <row r="38" spans="2:10" x14ac:dyDescent="0.2">
      <c r="B38" s="7" t="s">
        <v>70</v>
      </c>
      <c r="C38" s="7" t="s">
        <v>69</v>
      </c>
      <c r="D38" s="7" t="s">
        <v>71</v>
      </c>
      <c r="E38" s="11">
        <v>45000</v>
      </c>
      <c r="F38" s="11">
        <v>0</v>
      </c>
      <c r="G38" s="6">
        <v>0.77555555555555555</v>
      </c>
      <c r="H38" s="31">
        <f t="shared" si="7"/>
        <v>11250</v>
      </c>
      <c r="I38" s="38">
        <f t="shared" si="9"/>
        <v>11250</v>
      </c>
      <c r="J38" s="34">
        <f t="shared" si="8"/>
        <v>0</v>
      </c>
    </row>
    <row r="39" spans="2:10" ht="25.5" x14ac:dyDescent="0.2">
      <c r="B39" s="7" t="s">
        <v>87</v>
      </c>
      <c r="C39" s="7" t="s">
        <v>86</v>
      </c>
      <c r="D39" s="7" t="s">
        <v>71</v>
      </c>
      <c r="E39" s="11">
        <v>55500</v>
      </c>
      <c r="F39" s="11">
        <v>35958</v>
      </c>
      <c r="G39" s="6">
        <v>0.77555555555555555</v>
      </c>
      <c r="H39" s="31">
        <f t="shared" si="7"/>
        <v>13875</v>
      </c>
      <c r="I39" s="38">
        <v>30000</v>
      </c>
      <c r="J39" s="34">
        <f t="shared" si="8"/>
        <v>-5958</v>
      </c>
    </row>
    <row r="40" spans="2:10" ht="25.5" x14ac:dyDescent="0.2">
      <c r="B40" s="7" t="s">
        <v>73</v>
      </c>
      <c r="C40" s="7" t="s">
        <v>72</v>
      </c>
      <c r="D40" s="7" t="s">
        <v>50</v>
      </c>
      <c r="E40" s="11">
        <v>55000</v>
      </c>
      <c r="F40" s="11">
        <v>0</v>
      </c>
      <c r="G40" s="6">
        <v>0.77333333333333332</v>
      </c>
      <c r="H40" s="31">
        <f t="shared" si="7"/>
        <v>13750</v>
      </c>
      <c r="I40" s="38">
        <f t="shared" si="9"/>
        <v>13750</v>
      </c>
      <c r="J40" s="34">
        <f t="shared" si="8"/>
        <v>0</v>
      </c>
    </row>
    <row r="41" spans="2:10" x14ac:dyDescent="0.2">
      <c r="B41" s="7" t="s">
        <v>138</v>
      </c>
      <c r="C41" s="7" t="s">
        <v>20</v>
      </c>
      <c r="D41" s="7" t="s">
        <v>50</v>
      </c>
      <c r="E41" s="11">
        <v>31225</v>
      </c>
      <c r="F41" s="11">
        <v>0</v>
      </c>
      <c r="G41" s="6">
        <v>0.77333333333333332</v>
      </c>
      <c r="H41" s="31">
        <f t="shared" si="7"/>
        <v>7806.25</v>
      </c>
      <c r="I41" s="38">
        <f t="shared" si="9"/>
        <v>7806.25</v>
      </c>
      <c r="J41" s="34">
        <f t="shared" si="8"/>
        <v>0</v>
      </c>
    </row>
    <row r="42" spans="2:10" ht="25.5" x14ac:dyDescent="0.2">
      <c r="B42" s="7" t="s">
        <v>134</v>
      </c>
      <c r="C42" s="7" t="s">
        <v>133</v>
      </c>
      <c r="D42" s="7" t="s">
        <v>50</v>
      </c>
      <c r="E42" s="11">
        <v>4275</v>
      </c>
      <c r="F42" s="11">
        <v>4479</v>
      </c>
      <c r="G42" s="6">
        <v>0.76888888888888896</v>
      </c>
      <c r="H42" s="31">
        <f t="shared" si="7"/>
        <v>1068.75</v>
      </c>
      <c r="I42" s="38">
        <v>4400</v>
      </c>
      <c r="J42" s="34">
        <f t="shared" si="8"/>
        <v>-79</v>
      </c>
    </row>
    <row r="43" spans="2:10" x14ac:dyDescent="0.2">
      <c r="B43" s="7" t="s">
        <v>77</v>
      </c>
      <c r="C43" s="7" t="s">
        <v>76</v>
      </c>
      <c r="D43" s="7" t="s">
        <v>78</v>
      </c>
      <c r="E43" s="11">
        <v>35000</v>
      </c>
      <c r="F43" s="11">
        <v>0</v>
      </c>
      <c r="G43" s="6">
        <v>0.7533333333333333</v>
      </c>
      <c r="H43" s="31">
        <f t="shared" si="7"/>
        <v>8750</v>
      </c>
      <c r="I43" s="38">
        <f t="shared" si="9"/>
        <v>8750</v>
      </c>
      <c r="J43" s="34">
        <f t="shared" si="8"/>
        <v>0</v>
      </c>
    </row>
    <row r="44" spans="2:10" ht="25.5" x14ac:dyDescent="0.2">
      <c r="B44" s="7" t="s">
        <v>101</v>
      </c>
      <c r="C44" s="7" t="s">
        <v>100</v>
      </c>
      <c r="D44" s="7" t="s">
        <v>71</v>
      </c>
      <c r="E44" s="11">
        <v>19000</v>
      </c>
      <c r="F44" s="11">
        <v>0</v>
      </c>
      <c r="G44" s="6">
        <v>0.74444444444444446</v>
      </c>
      <c r="H44" s="31">
        <f t="shared" si="7"/>
        <v>4750</v>
      </c>
      <c r="I44" s="38">
        <f t="shared" si="9"/>
        <v>4750</v>
      </c>
      <c r="J44" s="34">
        <f t="shared" si="8"/>
        <v>0</v>
      </c>
    </row>
    <row r="45" spans="2:10" x14ac:dyDescent="0.2">
      <c r="B45" s="7" t="s">
        <v>99</v>
      </c>
      <c r="C45" s="7" t="s">
        <v>98</v>
      </c>
      <c r="D45" s="7" t="s">
        <v>78</v>
      </c>
      <c r="E45" s="11">
        <v>10000</v>
      </c>
      <c r="F45" s="11">
        <v>8495</v>
      </c>
      <c r="G45" s="6">
        <v>0.74222222222222223</v>
      </c>
      <c r="H45" s="31">
        <f t="shared" si="7"/>
        <v>2500</v>
      </c>
      <c r="I45" s="38">
        <v>8000</v>
      </c>
      <c r="J45" s="34">
        <f t="shared" si="8"/>
        <v>-495</v>
      </c>
    </row>
    <row r="46" spans="2:10" ht="25.5" x14ac:dyDescent="0.2">
      <c r="B46" s="7" t="s">
        <v>154</v>
      </c>
      <c r="C46" s="7" t="s">
        <v>153</v>
      </c>
      <c r="D46" s="7" t="s">
        <v>71</v>
      </c>
      <c r="E46" s="11">
        <v>29964</v>
      </c>
      <c r="F46" s="11">
        <v>0</v>
      </c>
      <c r="G46" s="6">
        <v>0.73111111111111104</v>
      </c>
      <c r="H46" s="31">
        <f t="shared" si="7"/>
        <v>7491</v>
      </c>
      <c r="I46" s="38">
        <f t="shared" si="9"/>
        <v>7491</v>
      </c>
      <c r="J46" s="34">
        <f t="shared" si="8"/>
        <v>0</v>
      </c>
    </row>
    <row r="47" spans="2:10" x14ac:dyDescent="0.2">
      <c r="B47" s="7" t="s">
        <v>116</v>
      </c>
      <c r="C47" s="7" t="s">
        <v>116</v>
      </c>
      <c r="D47" s="7" t="s">
        <v>50</v>
      </c>
      <c r="E47" s="11">
        <v>15000</v>
      </c>
      <c r="F47" s="11">
        <v>0</v>
      </c>
      <c r="G47" s="6">
        <v>0.73111111111111104</v>
      </c>
      <c r="H47" s="31">
        <f t="shared" si="7"/>
        <v>3750</v>
      </c>
      <c r="I47" s="38">
        <f t="shared" si="9"/>
        <v>3750</v>
      </c>
      <c r="J47" s="34">
        <f t="shared" si="8"/>
        <v>0</v>
      </c>
    </row>
    <row r="48" spans="2:10" ht="25.5" x14ac:dyDescent="0.2">
      <c r="B48" s="7" t="s">
        <v>173</v>
      </c>
      <c r="C48" s="7" t="s">
        <v>169</v>
      </c>
      <c r="D48" s="7" t="s">
        <v>71</v>
      </c>
      <c r="E48" s="11">
        <v>35000</v>
      </c>
      <c r="F48" s="11">
        <v>0</v>
      </c>
      <c r="G48" s="6">
        <v>0.73</v>
      </c>
      <c r="H48" s="31">
        <f t="shared" si="7"/>
        <v>8750</v>
      </c>
      <c r="I48" s="38">
        <f t="shared" si="9"/>
        <v>8750</v>
      </c>
      <c r="J48" s="34">
        <f t="shared" si="8"/>
        <v>0</v>
      </c>
    </row>
    <row r="49" spans="2:11" x14ac:dyDescent="0.2">
      <c r="B49" s="7" t="s">
        <v>91</v>
      </c>
      <c r="C49" s="7" t="s">
        <v>90</v>
      </c>
      <c r="D49" s="7" t="s">
        <v>50</v>
      </c>
      <c r="E49" s="11">
        <v>53950</v>
      </c>
      <c r="F49" s="11">
        <v>0</v>
      </c>
      <c r="G49" s="6">
        <v>0.7088888888888889</v>
      </c>
      <c r="H49" s="31">
        <f t="shared" si="7"/>
        <v>13487.5</v>
      </c>
      <c r="I49" s="38">
        <f>+H49</f>
        <v>13487.5</v>
      </c>
      <c r="J49" s="34">
        <f t="shared" si="8"/>
        <v>0</v>
      </c>
    </row>
    <row r="50" spans="2:11" x14ac:dyDescent="0.2">
      <c r="B50" s="7" t="s">
        <v>148</v>
      </c>
      <c r="C50" s="7" t="s">
        <v>147</v>
      </c>
      <c r="D50" s="7" t="s">
        <v>71</v>
      </c>
      <c r="E50" s="11">
        <v>70000</v>
      </c>
      <c r="F50" s="11">
        <v>64123</v>
      </c>
      <c r="G50" s="6">
        <v>0.70222222222222219</v>
      </c>
      <c r="H50" s="31">
        <f t="shared" si="7"/>
        <v>17500</v>
      </c>
      <c r="I50" s="38">
        <v>60000</v>
      </c>
      <c r="J50" s="34">
        <f t="shared" si="8"/>
        <v>-4123</v>
      </c>
    </row>
    <row r="51" spans="2:11" x14ac:dyDescent="0.2">
      <c r="B51" s="7" t="s">
        <v>126</v>
      </c>
      <c r="C51" s="7" t="s">
        <v>125</v>
      </c>
      <c r="D51" s="7" t="s">
        <v>78</v>
      </c>
      <c r="E51" s="11">
        <v>40000</v>
      </c>
      <c r="F51" s="11">
        <v>0</v>
      </c>
      <c r="G51" s="6">
        <v>0.69555555555555559</v>
      </c>
      <c r="H51" s="31">
        <f t="shared" si="7"/>
        <v>10000</v>
      </c>
      <c r="I51" s="38">
        <v>0</v>
      </c>
      <c r="J51" s="34">
        <f t="shared" si="8"/>
        <v>0</v>
      </c>
    </row>
    <row r="52" spans="2:11" x14ac:dyDescent="0.2">
      <c r="B52" s="7" t="s">
        <v>140</v>
      </c>
      <c r="C52" s="7" t="s">
        <v>139</v>
      </c>
      <c r="D52" s="7" t="s">
        <v>50</v>
      </c>
      <c r="E52" s="11">
        <v>100000</v>
      </c>
      <c r="F52" s="11">
        <v>0</v>
      </c>
      <c r="G52" s="6">
        <v>0.69500000000000006</v>
      </c>
      <c r="H52" s="31">
        <f t="shared" si="7"/>
        <v>25000</v>
      </c>
      <c r="I52" s="38">
        <v>0</v>
      </c>
      <c r="J52" s="34">
        <f t="shared" si="8"/>
        <v>0</v>
      </c>
    </row>
    <row r="53" spans="2:11" x14ac:dyDescent="0.2">
      <c r="B53" s="7" t="s">
        <v>130</v>
      </c>
      <c r="C53" s="7" t="s">
        <v>129</v>
      </c>
      <c r="D53" s="7" t="s">
        <v>50</v>
      </c>
      <c r="E53" s="11">
        <v>28500</v>
      </c>
      <c r="F53" s="11">
        <v>28500</v>
      </c>
      <c r="G53" s="6">
        <v>0.68222222222222217</v>
      </c>
      <c r="H53" s="31">
        <f t="shared" si="7"/>
        <v>7125</v>
      </c>
      <c r="I53" s="38">
        <v>0</v>
      </c>
      <c r="J53" s="34">
        <f t="shared" si="8"/>
        <v>-28500</v>
      </c>
    </row>
    <row r="54" spans="2:11" x14ac:dyDescent="0.2">
      <c r="B54" s="7" t="s">
        <v>160</v>
      </c>
      <c r="C54" s="7" t="s">
        <v>159</v>
      </c>
      <c r="D54" s="7" t="s">
        <v>71</v>
      </c>
      <c r="E54" s="11">
        <v>60000</v>
      </c>
      <c r="F54" s="11">
        <v>31204</v>
      </c>
      <c r="G54" s="6">
        <v>0.67555555555555558</v>
      </c>
      <c r="H54" s="31">
        <f t="shared" si="7"/>
        <v>15000</v>
      </c>
      <c r="I54" s="38">
        <v>0</v>
      </c>
      <c r="J54" s="34">
        <f t="shared" si="8"/>
        <v>-31204</v>
      </c>
    </row>
    <row r="55" spans="2:11" ht="25.5" x14ac:dyDescent="0.2">
      <c r="B55" s="7" t="s">
        <v>146</v>
      </c>
      <c r="C55" s="7" t="s">
        <v>145</v>
      </c>
      <c r="D55" s="7" t="s">
        <v>85</v>
      </c>
      <c r="E55" s="11">
        <v>47000</v>
      </c>
      <c r="F55" s="11">
        <v>27460</v>
      </c>
      <c r="G55" s="6">
        <v>0.65999999999999992</v>
      </c>
      <c r="H55" s="31">
        <f t="shared" si="7"/>
        <v>11750</v>
      </c>
      <c r="I55" s="38">
        <v>0</v>
      </c>
      <c r="J55" s="34">
        <f t="shared" si="8"/>
        <v>-27460</v>
      </c>
    </row>
    <row r="56" spans="2:11" x14ac:dyDescent="0.2">
      <c r="B56" s="7" t="s">
        <v>49</v>
      </c>
      <c r="C56" s="7" t="s">
        <v>48</v>
      </c>
      <c r="D56" s="7" t="s">
        <v>50</v>
      </c>
      <c r="E56" s="11">
        <v>40000</v>
      </c>
      <c r="F56" s="11">
        <v>0</v>
      </c>
      <c r="G56" s="6">
        <v>0.65999999999999992</v>
      </c>
      <c r="H56" s="31">
        <f t="shared" si="7"/>
        <v>10000</v>
      </c>
      <c r="I56" s="38">
        <v>0</v>
      </c>
      <c r="J56" s="34">
        <f t="shared" si="8"/>
        <v>0</v>
      </c>
    </row>
    <row r="57" spans="2:11" x14ac:dyDescent="0.2">
      <c r="B57" s="7" t="s">
        <v>93</v>
      </c>
      <c r="C57" s="7" t="s">
        <v>92</v>
      </c>
      <c r="D57" s="7" t="s">
        <v>71</v>
      </c>
      <c r="E57" s="11">
        <v>40000</v>
      </c>
      <c r="F57" s="11">
        <v>0</v>
      </c>
      <c r="G57" s="6">
        <v>0.65999999999999992</v>
      </c>
      <c r="H57" s="31">
        <f t="shared" si="7"/>
        <v>10000</v>
      </c>
      <c r="I57" s="38">
        <v>0</v>
      </c>
      <c r="J57" s="34">
        <f t="shared" si="8"/>
        <v>0</v>
      </c>
    </row>
    <row r="58" spans="2:11" x14ac:dyDescent="0.2">
      <c r="B58" s="7" t="s">
        <v>89</v>
      </c>
      <c r="C58" s="7" t="s">
        <v>88</v>
      </c>
      <c r="D58" s="7" t="s">
        <v>50</v>
      </c>
      <c r="E58" s="11">
        <v>42000</v>
      </c>
      <c r="F58" s="11">
        <v>22652</v>
      </c>
      <c r="G58" s="6">
        <v>0.62666666666666671</v>
      </c>
      <c r="H58" s="31">
        <f t="shared" si="7"/>
        <v>10500</v>
      </c>
      <c r="I58" s="38">
        <v>0</v>
      </c>
      <c r="J58" s="34">
        <f t="shared" si="8"/>
        <v>-22652</v>
      </c>
    </row>
    <row r="59" spans="2:11" x14ac:dyDescent="0.2">
      <c r="B59" s="7" t="s">
        <v>82</v>
      </c>
      <c r="C59" s="7" t="s">
        <v>81</v>
      </c>
      <c r="D59" s="7" t="s">
        <v>78</v>
      </c>
      <c r="E59" s="11">
        <v>10000</v>
      </c>
      <c r="F59" s="11">
        <v>5825</v>
      </c>
      <c r="G59" s="6">
        <v>0.62666666666666671</v>
      </c>
      <c r="H59" s="31">
        <f t="shared" si="7"/>
        <v>2500</v>
      </c>
      <c r="I59" s="38">
        <v>0</v>
      </c>
      <c r="J59" s="34">
        <f t="shared" si="8"/>
        <v>-5825</v>
      </c>
    </row>
    <row r="60" spans="2:11" ht="25.5" x14ac:dyDescent="0.2">
      <c r="B60" s="7" t="s">
        <v>144</v>
      </c>
      <c r="C60" s="7" t="s">
        <v>143</v>
      </c>
      <c r="D60" s="7" t="s">
        <v>85</v>
      </c>
      <c r="E60" s="11">
        <v>100000</v>
      </c>
      <c r="F60" s="11">
        <v>0</v>
      </c>
      <c r="G60" s="6">
        <v>0.62</v>
      </c>
      <c r="H60" s="31">
        <f t="shared" si="7"/>
        <v>25000</v>
      </c>
      <c r="I60" s="38">
        <v>0</v>
      </c>
      <c r="J60" s="34">
        <f t="shared" si="8"/>
        <v>0</v>
      </c>
    </row>
    <row r="61" spans="2:11" ht="25.5" x14ac:dyDescent="0.2">
      <c r="B61" s="7" t="s">
        <v>75</v>
      </c>
      <c r="C61" s="7" t="s">
        <v>74</v>
      </c>
      <c r="D61" s="7" t="s">
        <v>50</v>
      </c>
      <c r="E61" s="11">
        <v>55000</v>
      </c>
      <c r="F61" s="11">
        <v>0</v>
      </c>
      <c r="G61" s="6">
        <v>0.61111111111111105</v>
      </c>
      <c r="H61" s="31">
        <f t="shared" si="7"/>
        <v>13750</v>
      </c>
      <c r="I61" s="38">
        <v>0</v>
      </c>
      <c r="J61" s="34">
        <f t="shared" si="8"/>
        <v>0</v>
      </c>
    </row>
    <row r="64" spans="2:11" s="76" customFormat="1" ht="15" x14ac:dyDescent="0.2">
      <c r="B64" s="74"/>
      <c r="C64" s="74"/>
      <c r="D64" s="77" t="s">
        <v>24</v>
      </c>
      <c r="E64" s="78">
        <f>+SUM(E7:E61)</f>
        <v>2676860</v>
      </c>
      <c r="F64" s="79"/>
      <c r="G64" s="79"/>
      <c r="H64" s="78">
        <f>+SUM(H7:H61)</f>
        <v>1264193.3999999999</v>
      </c>
      <c r="I64" s="80">
        <f>+SUM(I7:I61)</f>
        <v>893160.65</v>
      </c>
      <c r="K64" s="75"/>
    </row>
  </sheetData>
  <sheetProtection algorithmName="SHA-512" hashValue="jExPpsyHvDXUZmZDoGSzcyMd1M6LFBQCyWOQQHSd/PFDArletpQAXEpg3KMK8wY9zBkk6vDNKCpprFv7gnCFHQ==" saltValue="YUYkfUptnbcKOADz0SBeRQ==" spinCount="100000" sheet="1" objects="1" scenarios="1"/>
  <mergeCells count="1">
    <mergeCell ref="H5:H6"/>
  </mergeCells>
  <conditionalFormatting pivot="1" sqref="G7:G61">
    <cfRule type="cellIs" dxfId="547" priority="7" operator="greaterThan">
      <formula>0.8</formula>
    </cfRule>
  </conditionalFormatting>
  <conditionalFormatting pivot="1" sqref="G7:G61">
    <cfRule type="cellIs" dxfId="546" priority="6" operator="lessThan">
      <formula>0.7</formula>
    </cfRule>
  </conditionalFormatting>
  <conditionalFormatting pivot="1" sqref="G7:G61">
    <cfRule type="cellIs" dxfId="545" priority="5" operator="between">
      <formula>0.799</formula>
      <formula>0.7</formula>
    </cfRule>
  </conditionalFormatting>
  <conditionalFormatting sqref="G2">
    <cfRule type="containsText" dxfId="544" priority="1" operator="containsText" text="Greater than 80%">
      <formula>NOT(ISERROR(SEARCH("Greater than 80%",G2)))</formula>
    </cfRule>
    <cfRule type="containsText" dxfId="543" priority="4" operator="containsText" text="Great than 80%">
      <formula>NOT(ISERROR(SEARCH("Great than 80%",G2)))</formula>
    </cfRule>
  </conditionalFormatting>
  <conditionalFormatting sqref="G3">
    <cfRule type="containsText" dxfId="542" priority="3" operator="containsText" text="Between 70%-79%">
      <formula>NOT(ISERROR(SEARCH("Between 70%-79%",G3)))</formula>
    </cfRule>
  </conditionalFormatting>
  <conditionalFormatting sqref="G4">
    <cfRule type="containsText" dxfId="541" priority="2" operator="containsText" text="Less than 70%">
      <formula>NOT(ISERROR(SEARCH("Less than 70%",G4)))</formula>
    </cfRule>
  </conditionalFormatting>
  <pageMargins left="0.7" right="0.7" top="0.75" bottom="0.75" header="0.3" footer="0.3"/>
  <pageSetup orientation="portrait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6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66.5703125" customWidth="1"/>
    <col min="2" max="2" width="88.7109375" customWidth="1"/>
    <col min="3" max="3" width="71.85546875" customWidth="1"/>
    <col min="4" max="4" width="16.5703125" customWidth="1"/>
    <col min="5" max="5" width="15.85546875" style="5" bestFit="1" customWidth="1"/>
    <col min="6" max="6" width="9.7109375" style="5" bestFit="1" customWidth="1"/>
    <col min="7" max="7" width="17.28515625" style="5" bestFit="1" customWidth="1"/>
    <col min="8" max="8" width="11.42578125" style="5" bestFit="1" customWidth="1"/>
    <col min="9" max="9" width="11.7109375" style="5" bestFit="1" customWidth="1"/>
    <col min="10" max="10" width="13.85546875" style="5" bestFit="1" customWidth="1"/>
    <col min="11" max="11" width="23.140625" style="5" bestFit="1" customWidth="1"/>
    <col min="12" max="12" width="16.28515625" style="5" bestFit="1" customWidth="1"/>
    <col min="13" max="13" width="11.28515625" style="5" bestFit="1" customWidth="1"/>
    <col min="14" max="14" width="16.42578125" style="5" bestFit="1" customWidth="1"/>
    <col min="15" max="16" width="19.85546875" customWidth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174</v>
      </c>
      <c r="L1" s="4" t="s">
        <v>11</v>
      </c>
      <c r="M1" s="4" t="s">
        <v>12</v>
      </c>
      <c r="N1" s="4" t="s">
        <v>13</v>
      </c>
      <c r="O1" s="1" t="s">
        <v>14</v>
      </c>
      <c r="P1" s="1" t="s">
        <v>15</v>
      </c>
    </row>
    <row r="2" spans="1:16" x14ac:dyDescent="0.2">
      <c r="A2" s="2" t="s">
        <v>48</v>
      </c>
      <c r="B2" s="2" t="s">
        <v>49</v>
      </c>
      <c r="C2" s="2" t="s">
        <v>50</v>
      </c>
      <c r="D2" s="73">
        <f>+VLOOKUP(Table1[[#This Row],[Project Name]],Table2[[Project Name]:[Funding Request]],2,FALSE)</f>
        <v>40000</v>
      </c>
      <c r="E2" s="47">
        <v>5</v>
      </c>
      <c r="F2" s="47">
        <v>4</v>
      </c>
      <c r="G2" s="47">
        <v>5</v>
      </c>
      <c r="H2" s="47">
        <v>5</v>
      </c>
      <c r="I2" s="47">
        <v>4</v>
      </c>
      <c r="J2" s="47">
        <v>4</v>
      </c>
      <c r="K2" s="47">
        <v>5</v>
      </c>
      <c r="L2" s="47">
        <v>3</v>
      </c>
      <c r="M2" s="47">
        <v>3</v>
      </c>
      <c r="N2" s="47">
        <v>3</v>
      </c>
      <c r="O2" s="2" t="s">
        <v>51</v>
      </c>
      <c r="P2" s="2" t="s">
        <v>52</v>
      </c>
    </row>
    <row r="3" spans="1:16" x14ac:dyDescent="0.2">
      <c r="A3" s="2" t="s">
        <v>48</v>
      </c>
      <c r="B3" s="2" t="s">
        <v>49</v>
      </c>
      <c r="C3" s="2" t="s">
        <v>50</v>
      </c>
      <c r="D3" s="73">
        <f>+VLOOKUP(Table1[[#This Row],[Project Name]],Table2[[Project Name]:[Funding Request]],2,FALSE)</f>
        <v>40000</v>
      </c>
      <c r="E3" s="47">
        <v>4</v>
      </c>
      <c r="F3" s="47">
        <v>3</v>
      </c>
      <c r="G3" s="47">
        <v>4</v>
      </c>
      <c r="H3" s="47">
        <v>3</v>
      </c>
      <c r="I3" s="47">
        <v>3</v>
      </c>
      <c r="J3" s="47">
        <v>3</v>
      </c>
      <c r="K3" s="47">
        <v>5</v>
      </c>
      <c r="L3" s="47">
        <v>2</v>
      </c>
      <c r="M3" s="47">
        <v>3</v>
      </c>
      <c r="N3" s="47">
        <v>3</v>
      </c>
      <c r="O3" s="2" t="s">
        <v>53</v>
      </c>
      <c r="P3" s="2" t="s">
        <v>54</v>
      </c>
    </row>
    <row r="4" spans="1:16" x14ac:dyDescent="0.2">
      <c r="A4" s="2" t="s">
        <v>48</v>
      </c>
      <c r="B4" s="2" t="s">
        <v>49</v>
      </c>
      <c r="C4" s="2" t="s">
        <v>50</v>
      </c>
      <c r="D4" s="73">
        <f>+VLOOKUP(Table1[[#This Row],[Project Name]],Table2[[Project Name]:[Funding Request]],2,FALSE)</f>
        <v>40000</v>
      </c>
      <c r="E4" s="47">
        <v>5</v>
      </c>
      <c r="F4" s="47">
        <v>4</v>
      </c>
      <c r="G4" s="47">
        <v>5</v>
      </c>
      <c r="H4" s="47">
        <v>4</v>
      </c>
      <c r="I4" s="47">
        <v>4</v>
      </c>
      <c r="J4" s="47">
        <v>2</v>
      </c>
      <c r="K4" s="47">
        <v>5</v>
      </c>
      <c r="L4" s="47">
        <v>2</v>
      </c>
      <c r="M4" s="47">
        <v>1</v>
      </c>
      <c r="N4" s="47">
        <v>2</v>
      </c>
      <c r="O4" s="2" t="s">
        <v>55</v>
      </c>
      <c r="P4" s="2" t="s">
        <v>56</v>
      </c>
    </row>
    <row r="5" spans="1:16" x14ac:dyDescent="0.2">
      <c r="A5" s="2" t="s">
        <v>48</v>
      </c>
      <c r="B5" s="2" t="s">
        <v>49</v>
      </c>
      <c r="C5" s="2" t="s">
        <v>50</v>
      </c>
      <c r="D5" s="73">
        <f>+VLOOKUP(Table1[[#This Row],[Project Name]],Table2[[Project Name]:[Funding Request]],2,FALSE)</f>
        <v>40000</v>
      </c>
      <c r="E5" s="47">
        <v>2</v>
      </c>
      <c r="F5" s="47">
        <v>3</v>
      </c>
      <c r="G5" s="47">
        <v>5</v>
      </c>
      <c r="H5" s="47">
        <v>3</v>
      </c>
      <c r="I5" s="47">
        <v>4</v>
      </c>
      <c r="J5" s="47">
        <v>3</v>
      </c>
      <c r="K5" s="47">
        <v>4</v>
      </c>
      <c r="L5" s="47">
        <v>2</v>
      </c>
      <c r="M5" s="47">
        <v>3</v>
      </c>
      <c r="N5" s="47">
        <v>3</v>
      </c>
      <c r="O5" s="2" t="s">
        <v>57</v>
      </c>
      <c r="P5" s="2" t="s">
        <v>58</v>
      </c>
    </row>
    <row r="6" spans="1:16" x14ac:dyDescent="0.2">
      <c r="A6" s="2" t="s">
        <v>48</v>
      </c>
      <c r="B6" s="2" t="s">
        <v>49</v>
      </c>
      <c r="C6" s="2" t="s">
        <v>50</v>
      </c>
      <c r="D6" s="73">
        <f>+VLOOKUP(Table1[[#This Row],[Project Name]],Table2[[Project Name]:[Funding Request]],2,FALSE)</f>
        <v>40000</v>
      </c>
      <c r="E6" s="47">
        <v>5</v>
      </c>
      <c r="F6" s="47">
        <v>4</v>
      </c>
      <c r="G6" s="47">
        <v>5</v>
      </c>
      <c r="H6" s="47">
        <v>4</v>
      </c>
      <c r="I6" s="47">
        <v>3</v>
      </c>
      <c r="J6" s="47">
        <v>4</v>
      </c>
      <c r="K6" s="47">
        <v>5</v>
      </c>
      <c r="L6" s="47">
        <v>2</v>
      </c>
      <c r="M6" s="47">
        <v>3</v>
      </c>
      <c r="N6" s="47">
        <v>2</v>
      </c>
      <c r="O6" s="2" t="s">
        <v>59</v>
      </c>
      <c r="P6" s="2" t="s">
        <v>60</v>
      </c>
    </row>
    <row r="7" spans="1:16" x14ac:dyDescent="0.2">
      <c r="A7" s="2" t="s">
        <v>48</v>
      </c>
      <c r="B7" s="2" t="s">
        <v>49</v>
      </c>
      <c r="C7" s="2" t="s">
        <v>50</v>
      </c>
      <c r="D7" s="73">
        <f>+VLOOKUP(Table1[[#This Row],[Project Name]],Table2[[Project Name]:[Funding Request]],2,FALSE)</f>
        <v>40000</v>
      </c>
      <c r="E7" s="47">
        <v>1</v>
      </c>
      <c r="F7" s="47">
        <v>2</v>
      </c>
      <c r="G7" s="47">
        <v>2</v>
      </c>
      <c r="H7" s="47">
        <v>2</v>
      </c>
      <c r="I7" s="47">
        <v>1</v>
      </c>
      <c r="J7" s="47">
        <v>1</v>
      </c>
      <c r="K7" s="47">
        <v>3</v>
      </c>
      <c r="L7" s="47">
        <v>1</v>
      </c>
      <c r="M7" s="47">
        <v>1</v>
      </c>
      <c r="N7" s="47">
        <v>3</v>
      </c>
      <c r="O7" s="2" t="s">
        <v>61</v>
      </c>
      <c r="P7" s="2" t="s">
        <v>62</v>
      </c>
    </row>
    <row r="8" spans="1:16" x14ac:dyDescent="0.2">
      <c r="A8" s="2" t="s">
        <v>48</v>
      </c>
      <c r="B8" s="2" t="s">
        <v>49</v>
      </c>
      <c r="C8" s="2" t="s">
        <v>50</v>
      </c>
      <c r="D8" s="73">
        <f>+VLOOKUP(Table1[[#This Row],[Project Name]],Table2[[Project Name]:[Funding Request]],2,FALSE)</f>
        <v>40000</v>
      </c>
      <c r="E8" s="47">
        <v>3</v>
      </c>
      <c r="F8" s="47">
        <v>4</v>
      </c>
      <c r="G8" s="47">
        <v>4</v>
      </c>
      <c r="H8" s="47">
        <v>3</v>
      </c>
      <c r="I8" s="47">
        <v>3</v>
      </c>
      <c r="J8" s="47">
        <v>3</v>
      </c>
      <c r="K8" s="47">
        <v>4</v>
      </c>
      <c r="L8" s="47">
        <v>2</v>
      </c>
      <c r="M8" s="47">
        <v>4</v>
      </c>
      <c r="N8" s="47">
        <v>3</v>
      </c>
      <c r="O8" s="2" t="s">
        <v>63</v>
      </c>
      <c r="P8" s="2" t="s">
        <v>64</v>
      </c>
    </row>
    <row r="9" spans="1:16" x14ac:dyDescent="0.2">
      <c r="A9" s="2" t="s">
        <v>48</v>
      </c>
      <c r="B9" s="2" t="s">
        <v>49</v>
      </c>
      <c r="C9" s="2" t="s">
        <v>50</v>
      </c>
      <c r="D9" s="73">
        <f>+VLOOKUP(Table1[[#This Row],[Project Name]],Table2[[Project Name]:[Funding Request]],2,FALSE)</f>
        <v>40000</v>
      </c>
      <c r="E9" s="47">
        <v>5</v>
      </c>
      <c r="F9" s="47">
        <v>2</v>
      </c>
      <c r="G9" s="47">
        <v>5</v>
      </c>
      <c r="H9" s="47">
        <v>5</v>
      </c>
      <c r="I9" s="47">
        <v>4</v>
      </c>
      <c r="J9" s="47">
        <v>5</v>
      </c>
      <c r="K9" s="47">
        <v>5</v>
      </c>
      <c r="L9" s="47">
        <v>2</v>
      </c>
      <c r="M9" s="47">
        <v>2</v>
      </c>
      <c r="N9" s="47">
        <v>1</v>
      </c>
      <c r="O9" s="2" t="s">
        <v>65</v>
      </c>
      <c r="P9" s="2" t="s">
        <v>66</v>
      </c>
    </row>
    <row r="10" spans="1:16" x14ac:dyDescent="0.2">
      <c r="A10" s="2" t="s">
        <v>48</v>
      </c>
      <c r="B10" s="2" t="s">
        <v>49</v>
      </c>
      <c r="C10" s="2" t="s">
        <v>50</v>
      </c>
      <c r="D10" s="73">
        <f>+VLOOKUP(Table1[[#This Row],[Project Name]],Table2[[Project Name]:[Funding Request]],2,FALSE)</f>
        <v>40000</v>
      </c>
      <c r="E10" s="47">
        <v>5</v>
      </c>
      <c r="F10" s="47">
        <v>4</v>
      </c>
      <c r="G10" s="47">
        <v>3</v>
      </c>
      <c r="H10" s="47">
        <v>4</v>
      </c>
      <c r="I10" s="47">
        <v>3</v>
      </c>
      <c r="J10" s="47">
        <v>4</v>
      </c>
      <c r="K10" s="47">
        <v>5</v>
      </c>
      <c r="L10" s="47">
        <v>2</v>
      </c>
      <c r="M10" s="47">
        <v>2</v>
      </c>
      <c r="N10" s="47">
        <v>2</v>
      </c>
      <c r="O10" s="2" t="s">
        <v>67</v>
      </c>
      <c r="P10" s="2" t="s">
        <v>68</v>
      </c>
    </row>
    <row r="11" spans="1:16" x14ac:dyDescent="0.2">
      <c r="A11" s="2" t="s">
        <v>69</v>
      </c>
      <c r="B11" s="2" t="s">
        <v>70</v>
      </c>
      <c r="C11" s="2" t="s">
        <v>71</v>
      </c>
      <c r="D11" s="73">
        <f>+VLOOKUP(Table1[[#This Row],[Project Name]],Table2[[Project Name]:[Funding Request]],2,FALSE)</f>
        <v>45000</v>
      </c>
      <c r="E11" s="47">
        <v>4</v>
      </c>
      <c r="F11" s="47">
        <v>3</v>
      </c>
      <c r="G11" s="47">
        <v>2</v>
      </c>
      <c r="H11" s="47">
        <v>3</v>
      </c>
      <c r="I11" s="47">
        <v>2</v>
      </c>
      <c r="J11" s="47">
        <v>2</v>
      </c>
      <c r="K11" s="47">
        <v>1</v>
      </c>
      <c r="L11" s="47">
        <v>3</v>
      </c>
      <c r="M11" s="47">
        <v>3</v>
      </c>
      <c r="N11" s="47">
        <v>3</v>
      </c>
      <c r="O11" s="2" t="s">
        <v>57</v>
      </c>
      <c r="P11" s="2" t="s">
        <v>58</v>
      </c>
    </row>
    <row r="12" spans="1:16" x14ac:dyDescent="0.2">
      <c r="A12" s="2" t="s">
        <v>69</v>
      </c>
      <c r="B12" s="2" t="s">
        <v>70</v>
      </c>
      <c r="C12" s="2" t="s">
        <v>71</v>
      </c>
      <c r="D12" s="73">
        <f>+VLOOKUP(Table1[[#This Row],[Project Name]],Table2[[Project Name]:[Funding Request]],2,FALSE)</f>
        <v>45000</v>
      </c>
      <c r="E12" s="47">
        <v>5</v>
      </c>
      <c r="F12" s="47">
        <v>4</v>
      </c>
      <c r="G12" s="47">
        <v>5</v>
      </c>
      <c r="H12" s="47">
        <v>5</v>
      </c>
      <c r="I12" s="47">
        <v>5</v>
      </c>
      <c r="J12" s="47">
        <v>4</v>
      </c>
      <c r="K12" s="47">
        <v>1</v>
      </c>
      <c r="L12" s="47">
        <v>5</v>
      </c>
      <c r="M12" s="47">
        <v>4</v>
      </c>
      <c r="N12" s="47">
        <v>4</v>
      </c>
      <c r="O12" s="2" t="s">
        <v>59</v>
      </c>
      <c r="P12" s="2" t="s">
        <v>60</v>
      </c>
    </row>
    <row r="13" spans="1:16" x14ac:dyDescent="0.2">
      <c r="A13" s="2" t="s">
        <v>69</v>
      </c>
      <c r="B13" s="2" t="s">
        <v>70</v>
      </c>
      <c r="C13" s="2" t="s">
        <v>71</v>
      </c>
      <c r="D13" s="73">
        <f>+VLOOKUP(Table1[[#This Row],[Project Name]],Table2[[Project Name]:[Funding Request]],2,FALSE)</f>
        <v>45000</v>
      </c>
      <c r="E13" s="47">
        <v>5</v>
      </c>
      <c r="F13" s="47">
        <v>5</v>
      </c>
      <c r="G13" s="47">
        <v>4</v>
      </c>
      <c r="H13" s="47">
        <v>5</v>
      </c>
      <c r="I13" s="47">
        <v>4</v>
      </c>
      <c r="J13" s="47">
        <v>4</v>
      </c>
      <c r="K13" s="47">
        <v>1</v>
      </c>
      <c r="L13" s="47">
        <v>5</v>
      </c>
      <c r="M13" s="47">
        <v>5</v>
      </c>
      <c r="N13" s="47">
        <v>3</v>
      </c>
      <c r="O13" s="2" t="s">
        <v>61</v>
      </c>
      <c r="P13" s="2" t="s">
        <v>62</v>
      </c>
    </row>
    <row r="14" spans="1:16" x14ac:dyDescent="0.2">
      <c r="A14" s="2" t="s">
        <v>69</v>
      </c>
      <c r="B14" s="2" t="s">
        <v>70</v>
      </c>
      <c r="C14" s="2" t="s">
        <v>71</v>
      </c>
      <c r="D14" s="73">
        <f>+VLOOKUP(Table1[[#This Row],[Project Name]],Table2[[Project Name]:[Funding Request]],2,FALSE)</f>
        <v>45000</v>
      </c>
      <c r="E14" s="47">
        <v>5</v>
      </c>
      <c r="F14" s="47">
        <v>5</v>
      </c>
      <c r="G14" s="47">
        <v>5</v>
      </c>
      <c r="H14" s="47">
        <v>5</v>
      </c>
      <c r="I14" s="47">
        <v>4</v>
      </c>
      <c r="J14" s="47">
        <v>3</v>
      </c>
      <c r="K14" s="47">
        <v>1</v>
      </c>
      <c r="L14" s="47">
        <v>4</v>
      </c>
      <c r="M14" s="47">
        <v>3</v>
      </c>
      <c r="N14" s="47">
        <v>4</v>
      </c>
      <c r="O14" s="2" t="s">
        <v>63</v>
      </c>
      <c r="P14" s="2" t="s">
        <v>64</v>
      </c>
    </row>
    <row r="15" spans="1:16" x14ac:dyDescent="0.2">
      <c r="A15" s="2" t="s">
        <v>69</v>
      </c>
      <c r="B15" s="2" t="s">
        <v>70</v>
      </c>
      <c r="C15" s="2" t="s">
        <v>71</v>
      </c>
      <c r="D15" s="73">
        <f>+VLOOKUP(Table1[[#This Row],[Project Name]],Table2[[Project Name]:[Funding Request]],2,FALSE)</f>
        <v>45000</v>
      </c>
      <c r="E15" s="47">
        <v>5</v>
      </c>
      <c r="F15" s="47">
        <v>5</v>
      </c>
      <c r="G15" s="47">
        <v>5</v>
      </c>
      <c r="H15" s="47">
        <v>5</v>
      </c>
      <c r="I15" s="47">
        <v>5</v>
      </c>
      <c r="J15" s="47">
        <v>5</v>
      </c>
      <c r="K15" s="47">
        <v>1</v>
      </c>
      <c r="L15" s="47">
        <v>5</v>
      </c>
      <c r="M15" s="47">
        <v>5</v>
      </c>
      <c r="N15" s="47">
        <v>5</v>
      </c>
      <c r="O15" s="2" t="s">
        <v>65</v>
      </c>
      <c r="P15" s="2" t="s">
        <v>66</v>
      </c>
    </row>
    <row r="16" spans="1:16" x14ac:dyDescent="0.2">
      <c r="A16" s="2" t="s">
        <v>69</v>
      </c>
      <c r="B16" s="2" t="s">
        <v>70</v>
      </c>
      <c r="C16" s="2" t="s">
        <v>71</v>
      </c>
      <c r="D16" s="73">
        <f>+VLOOKUP(Table1[[#This Row],[Project Name]],Table2[[Project Name]:[Funding Request]],2,FALSE)</f>
        <v>45000</v>
      </c>
      <c r="E16" s="47">
        <v>5</v>
      </c>
      <c r="F16" s="47">
        <v>5</v>
      </c>
      <c r="G16" s="47">
        <v>5</v>
      </c>
      <c r="H16" s="47">
        <v>5</v>
      </c>
      <c r="I16" s="47">
        <v>5</v>
      </c>
      <c r="J16" s="47">
        <v>5</v>
      </c>
      <c r="K16" s="47">
        <v>2</v>
      </c>
      <c r="L16" s="47">
        <v>5</v>
      </c>
      <c r="M16" s="47">
        <v>5</v>
      </c>
      <c r="N16" s="47">
        <v>3</v>
      </c>
      <c r="O16" s="2" t="s">
        <v>67</v>
      </c>
      <c r="P16" s="2" t="s">
        <v>68</v>
      </c>
    </row>
    <row r="17" spans="1:16" x14ac:dyDescent="0.2">
      <c r="A17" s="2" t="s">
        <v>69</v>
      </c>
      <c r="B17" s="2" t="s">
        <v>70</v>
      </c>
      <c r="C17" s="2" t="s">
        <v>71</v>
      </c>
      <c r="D17" s="73">
        <f>+VLOOKUP(Table1[[#This Row],[Project Name]],Table2[[Project Name]:[Funding Request]],2,FALSE)</f>
        <v>45000</v>
      </c>
      <c r="E17" s="47">
        <v>5</v>
      </c>
      <c r="F17" s="47">
        <v>5</v>
      </c>
      <c r="G17" s="47">
        <v>5</v>
      </c>
      <c r="H17" s="47">
        <v>5</v>
      </c>
      <c r="I17" s="47">
        <v>5</v>
      </c>
      <c r="J17" s="47">
        <v>4</v>
      </c>
      <c r="K17" s="47">
        <v>2</v>
      </c>
      <c r="L17" s="47">
        <v>5</v>
      </c>
      <c r="M17" s="47">
        <v>4</v>
      </c>
      <c r="N17" s="47">
        <v>4</v>
      </c>
      <c r="O17" s="2" t="s">
        <v>51</v>
      </c>
      <c r="P17" s="2" t="s">
        <v>52</v>
      </c>
    </row>
    <row r="18" spans="1:16" x14ac:dyDescent="0.2">
      <c r="A18" s="2" t="s">
        <v>69</v>
      </c>
      <c r="B18" s="2" t="s">
        <v>70</v>
      </c>
      <c r="C18" s="2" t="s">
        <v>71</v>
      </c>
      <c r="D18" s="73">
        <f>+VLOOKUP(Table1[[#This Row],[Project Name]],Table2[[Project Name]:[Funding Request]],2,FALSE)</f>
        <v>45000</v>
      </c>
      <c r="E18" s="47">
        <v>5</v>
      </c>
      <c r="F18" s="47">
        <v>4</v>
      </c>
      <c r="G18" s="47">
        <v>2</v>
      </c>
      <c r="H18" s="47">
        <v>4</v>
      </c>
      <c r="I18" s="47">
        <v>4</v>
      </c>
      <c r="J18" s="47">
        <v>3</v>
      </c>
      <c r="K18" s="47">
        <v>1</v>
      </c>
      <c r="L18" s="47">
        <v>4</v>
      </c>
      <c r="M18" s="47">
        <v>3</v>
      </c>
      <c r="N18" s="47">
        <v>3</v>
      </c>
      <c r="O18" s="2" t="s">
        <v>53</v>
      </c>
      <c r="P18" s="2" t="s">
        <v>54</v>
      </c>
    </row>
    <row r="19" spans="1:16" x14ac:dyDescent="0.2">
      <c r="A19" s="2" t="s">
        <v>69</v>
      </c>
      <c r="B19" s="2" t="s">
        <v>70</v>
      </c>
      <c r="C19" s="2" t="s">
        <v>71</v>
      </c>
      <c r="D19" s="73">
        <f>+VLOOKUP(Table1[[#This Row],[Project Name]],Table2[[Project Name]:[Funding Request]],2,FALSE)</f>
        <v>45000</v>
      </c>
      <c r="E19" s="47">
        <v>5</v>
      </c>
      <c r="F19" s="47">
        <v>4</v>
      </c>
      <c r="G19" s="47">
        <v>4</v>
      </c>
      <c r="H19" s="47">
        <v>4</v>
      </c>
      <c r="I19" s="47">
        <v>3</v>
      </c>
      <c r="J19" s="47">
        <v>3</v>
      </c>
      <c r="K19" s="47">
        <v>1</v>
      </c>
      <c r="L19" s="47">
        <v>4</v>
      </c>
      <c r="M19" s="47">
        <v>2</v>
      </c>
      <c r="N19" s="47">
        <v>3</v>
      </c>
      <c r="O19" s="2" t="s">
        <v>55</v>
      </c>
      <c r="P19" s="2" t="s">
        <v>56</v>
      </c>
    </row>
    <row r="20" spans="1:16" x14ac:dyDescent="0.2">
      <c r="A20" s="2" t="s">
        <v>72</v>
      </c>
      <c r="B20" s="2" t="s">
        <v>73</v>
      </c>
      <c r="C20" s="2" t="s">
        <v>50</v>
      </c>
      <c r="D20" s="73">
        <f>+VLOOKUP(Table1[[#This Row],[Project Name]],Table2[[Project Name]:[Funding Request]],2,FALSE)</f>
        <v>55000</v>
      </c>
      <c r="E20" s="47">
        <v>5</v>
      </c>
      <c r="F20" s="47">
        <v>5</v>
      </c>
      <c r="G20" s="47">
        <v>5</v>
      </c>
      <c r="H20" s="47">
        <v>5</v>
      </c>
      <c r="I20" s="47">
        <v>5</v>
      </c>
      <c r="J20" s="47">
        <v>5</v>
      </c>
      <c r="K20" s="47">
        <v>5</v>
      </c>
      <c r="L20" s="47">
        <v>5</v>
      </c>
      <c r="M20" s="47">
        <v>5</v>
      </c>
      <c r="N20" s="47">
        <v>5</v>
      </c>
      <c r="O20" s="2" t="s">
        <v>65</v>
      </c>
      <c r="P20" s="2" t="s">
        <v>66</v>
      </c>
    </row>
    <row r="21" spans="1:16" x14ac:dyDescent="0.2">
      <c r="A21" s="2" t="s">
        <v>72</v>
      </c>
      <c r="B21" s="2" t="s">
        <v>73</v>
      </c>
      <c r="C21" s="2" t="s">
        <v>50</v>
      </c>
      <c r="D21" s="73">
        <f>+VLOOKUP(Table1[[#This Row],[Project Name]],Table2[[Project Name]:[Funding Request]],2,FALSE)</f>
        <v>55000</v>
      </c>
      <c r="E21" s="47">
        <v>5</v>
      </c>
      <c r="F21" s="47">
        <v>5</v>
      </c>
      <c r="G21" s="47">
        <v>4</v>
      </c>
      <c r="H21" s="47">
        <v>4</v>
      </c>
      <c r="I21" s="47">
        <v>3</v>
      </c>
      <c r="J21" s="47">
        <v>4</v>
      </c>
      <c r="K21" s="47">
        <v>4</v>
      </c>
      <c r="L21" s="47">
        <v>3</v>
      </c>
      <c r="M21" s="47">
        <v>4</v>
      </c>
      <c r="N21" s="47">
        <v>3</v>
      </c>
      <c r="O21" s="2" t="s">
        <v>67</v>
      </c>
      <c r="P21" s="2" t="s">
        <v>68</v>
      </c>
    </row>
    <row r="22" spans="1:16" x14ac:dyDescent="0.2">
      <c r="A22" s="2" t="s">
        <v>72</v>
      </c>
      <c r="B22" s="2" t="s">
        <v>73</v>
      </c>
      <c r="C22" s="2" t="s">
        <v>50</v>
      </c>
      <c r="D22" s="73">
        <f>+VLOOKUP(Table1[[#This Row],[Project Name]],Table2[[Project Name]:[Funding Request]],2,FALSE)</f>
        <v>55000</v>
      </c>
      <c r="E22" s="47">
        <v>5</v>
      </c>
      <c r="F22" s="47">
        <v>5</v>
      </c>
      <c r="G22" s="47">
        <v>3</v>
      </c>
      <c r="H22" s="47">
        <v>5</v>
      </c>
      <c r="I22" s="47">
        <v>4</v>
      </c>
      <c r="J22" s="47">
        <v>4</v>
      </c>
      <c r="K22" s="47">
        <v>5</v>
      </c>
      <c r="L22" s="47">
        <v>5</v>
      </c>
      <c r="M22" s="47">
        <v>3</v>
      </c>
      <c r="N22" s="47">
        <v>3</v>
      </c>
      <c r="O22" s="2" t="s">
        <v>51</v>
      </c>
      <c r="P22" s="2" t="s">
        <v>52</v>
      </c>
    </row>
    <row r="23" spans="1:16" x14ac:dyDescent="0.2">
      <c r="A23" s="2" t="s">
        <v>72</v>
      </c>
      <c r="B23" s="2" t="s">
        <v>73</v>
      </c>
      <c r="C23" s="2" t="s">
        <v>50</v>
      </c>
      <c r="D23" s="73">
        <f>+VLOOKUP(Table1[[#This Row],[Project Name]],Table2[[Project Name]:[Funding Request]],2,FALSE)</f>
        <v>55000</v>
      </c>
      <c r="E23" s="47">
        <v>4</v>
      </c>
      <c r="F23" s="47">
        <v>4</v>
      </c>
      <c r="G23" s="47">
        <v>4</v>
      </c>
      <c r="H23" s="47">
        <v>4</v>
      </c>
      <c r="I23" s="47">
        <v>4</v>
      </c>
      <c r="J23" s="47">
        <v>4</v>
      </c>
      <c r="K23" s="47">
        <v>3</v>
      </c>
      <c r="L23" s="47">
        <v>4</v>
      </c>
      <c r="M23" s="47">
        <v>3</v>
      </c>
      <c r="N23" s="47">
        <v>3</v>
      </c>
      <c r="O23" s="2" t="s">
        <v>53</v>
      </c>
      <c r="P23" s="2" t="s">
        <v>54</v>
      </c>
    </row>
    <row r="24" spans="1:16" x14ac:dyDescent="0.2">
      <c r="A24" s="2" t="s">
        <v>72</v>
      </c>
      <c r="B24" s="2" t="s">
        <v>73</v>
      </c>
      <c r="C24" s="2" t="s">
        <v>50</v>
      </c>
      <c r="D24" s="73">
        <f>+VLOOKUP(Table1[[#This Row],[Project Name]],Table2[[Project Name]:[Funding Request]],2,FALSE)</f>
        <v>55000</v>
      </c>
      <c r="E24" s="47">
        <v>5</v>
      </c>
      <c r="F24" s="47">
        <v>5</v>
      </c>
      <c r="G24" s="47">
        <v>2</v>
      </c>
      <c r="H24" s="47">
        <v>2</v>
      </c>
      <c r="I24" s="47">
        <v>2</v>
      </c>
      <c r="J24" s="47">
        <v>2</v>
      </c>
      <c r="K24" s="47">
        <v>3</v>
      </c>
      <c r="L24" s="47">
        <v>3</v>
      </c>
      <c r="M24" s="47">
        <v>3</v>
      </c>
      <c r="N24" s="47">
        <v>4</v>
      </c>
      <c r="O24" s="2" t="s">
        <v>55</v>
      </c>
      <c r="P24" s="2" t="s">
        <v>56</v>
      </c>
    </row>
    <row r="25" spans="1:16" x14ac:dyDescent="0.2">
      <c r="A25" s="2" t="s">
        <v>72</v>
      </c>
      <c r="B25" s="2" t="s">
        <v>73</v>
      </c>
      <c r="C25" s="2" t="s">
        <v>50</v>
      </c>
      <c r="D25" s="73">
        <f>+VLOOKUP(Table1[[#This Row],[Project Name]],Table2[[Project Name]:[Funding Request]],2,FALSE)</f>
        <v>55000</v>
      </c>
      <c r="E25" s="47">
        <v>2</v>
      </c>
      <c r="F25" s="47">
        <v>3</v>
      </c>
      <c r="G25" s="47">
        <v>5</v>
      </c>
      <c r="H25" s="47">
        <v>2</v>
      </c>
      <c r="I25" s="47">
        <v>2</v>
      </c>
      <c r="J25" s="47">
        <v>2</v>
      </c>
      <c r="K25" s="47">
        <v>3</v>
      </c>
      <c r="L25" s="47">
        <v>2</v>
      </c>
      <c r="M25" s="47">
        <v>2</v>
      </c>
      <c r="N25" s="47">
        <v>2</v>
      </c>
      <c r="O25" s="2" t="s">
        <v>57</v>
      </c>
      <c r="P25" s="2" t="s">
        <v>58</v>
      </c>
    </row>
    <row r="26" spans="1:16" x14ac:dyDescent="0.2">
      <c r="A26" s="2" t="s">
        <v>72</v>
      </c>
      <c r="B26" s="2" t="s">
        <v>73</v>
      </c>
      <c r="C26" s="2" t="s">
        <v>50</v>
      </c>
      <c r="D26" s="73">
        <f>+VLOOKUP(Table1[[#This Row],[Project Name]],Table2[[Project Name]:[Funding Request]],2,FALSE)</f>
        <v>55000</v>
      </c>
      <c r="E26" s="47">
        <v>5</v>
      </c>
      <c r="F26" s="47">
        <v>5</v>
      </c>
      <c r="G26" s="47">
        <v>5</v>
      </c>
      <c r="H26" s="47">
        <v>4</v>
      </c>
      <c r="I26" s="47">
        <v>3</v>
      </c>
      <c r="J26" s="47">
        <v>4</v>
      </c>
      <c r="K26" s="47">
        <v>5</v>
      </c>
      <c r="L26" s="47">
        <v>5</v>
      </c>
      <c r="M26" s="47">
        <v>4</v>
      </c>
      <c r="N26" s="47">
        <v>3</v>
      </c>
      <c r="O26" s="2" t="s">
        <v>59</v>
      </c>
      <c r="P26" s="2" t="s">
        <v>60</v>
      </c>
    </row>
    <row r="27" spans="1:16" x14ac:dyDescent="0.2">
      <c r="A27" s="2" t="s">
        <v>72</v>
      </c>
      <c r="B27" s="2" t="s">
        <v>73</v>
      </c>
      <c r="C27" s="2" t="s">
        <v>50</v>
      </c>
      <c r="D27" s="73">
        <f>+VLOOKUP(Table1[[#This Row],[Project Name]],Table2[[Project Name]:[Funding Request]],2,FALSE)</f>
        <v>55000</v>
      </c>
      <c r="E27" s="47">
        <v>4</v>
      </c>
      <c r="F27" s="47">
        <v>4</v>
      </c>
      <c r="G27" s="47">
        <v>5</v>
      </c>
      <c r="H27" s="47">
        <v>4</v>
      </c>
      <c r="I27" s="47">
        <v>4</v>
      </c>
      <c r="J27" s="47">
        <v>4</v>
      </c>
      <c r="K27" s="47">
        <v>4</v>
      </c>
      <c r="L27" s="47">
        <v>5</v>
      </c>
      <c r="M27" s="47">
        <v>5</v>
      </c>
      <c r="N27" s="47">
        <v>4</v>
      </c>
      <c r="O27" s="2" t="s">
        <v>61</v>
      </c>
      <c r="P27" s="2" t="s">
        <v>62</v>
      </c>
    </row>
    <row r="28" spans="1:16" x14ac:dyDescent="0.2">
      <c r="A28" s="2" t="s">
        <v>72</v>
      </c>
      <c r="B28" s="2" t="s">
        <v>73</v>
      </c>
      <c r="C28" s="2" t="s">
        <v>50</v>
      </c>
      <c r="D28" s="73">
        <f>+VLOOKUP(Table1[[#This Row],[Project Name]],Table2[[Project Name]:[Funding Request]],2,FALSE)</f>
        <v>55000</v>
      </c>
      <c r="E28" s="47">
        <v>3</v>
      </c>
      <c r="F28" s="47">
        <v>5</v>
      </c>
      <c r="G28" s="47">
        <v>5</v>
      </c>
      <c r="H28" s="47">
        <v>4</v>
      </c>
      <c r="I28" s="47">
        <v>3</v>
      </c>
      <c r="J28" s="47">
        <v>4</v>
      </c>
      <c r="K28" s="47">
        <v>3</v>
      </c>
      <c r="L28" s="47">
        <v>4</v>
      </c>
      <c r="M28" s="47">
        <v>3</v>
      </c>
      <c r="N28" s="47">
        <v>4</v>
      </c>
      <c r="O28" s="2" t="s">
        <v>63</v>
      </c>
      <c r="P28" s="2" t="s">
        <v>64</v>
      </c>
    </row>
    <row r="29" spans="1:16" x14ac:dyDescent="0.2">
      <c r="A29" s="2" t="s">
        <v>74</v>
      </c>
      <c r="B29" s="2" t="s">
        <v>75</v>
      </c>
      <c r="C29" s="2" t="s">
        <v>50</v>
      </c>
      <c r="D29" s="73">
        <f>+VLOOKUP(Table1[[#This Row],[Project Name]],Table2[[Project Name]:[Funding Request]],2,FALSE)</f>
        <v>55000</v>
      </c>
      <c r="E29" s="47">
        <v>4</v>
      </c>
      <c r="F29" s="47">
        <v>4</v>
      </c>
      <c r="G29" s="47">
        <v>5</v>
      </c>
      <c r="H29" s="47">
        <v>5</v>
      </c>
      <c r="I29" s="47">
        <v>4</v>
      </c>
      <c r="J29" s="47">
        <v>3</v>
      </c>
      <c r="K29" s="47">
        <v>5</v>
      </c>
      <c r="L29" s="47">
        <v>5</v>
      </c>
      <c r="M29" s="47">
        <v>4</v>
      </c>
      <c r="N29" s="47">
        <v>3</v>
      </c>
      <c r="O29" s="2" t="s">
        <v>65</v>
      </c>
      <c r="P29" s="2" t="s">
        <v>66</v>
      </c>
    </row>
    <row r="30" spans="1:16" x14ac:dyDescent="0.2">
      <c r="A30" s="2" t="s">
        <v>74</v>
      </c>
      <c r="B30" s="2" t="s">
        <v>75</v>
      </c>
      <c r="C30" s="2" t="s">
        <v>50</v>
      </c>
      <c r="D30" s="73">
        <f>+VLOOKUP(Table1[[#This Row],[Project Name]],Table2[[Project Name]:[Funding Request]],2,FALSE)</f>
        <v>55000</v>
      </c>
      <c r="E30" s="47">
        <v>3</v>
      </c>
      <c r="F30" s="47">
        <v>3</v>
      </c>
      <c r="G30" s="47">
        <v>4</v>
      </c>
      <c r="H30" s="47">
        <v>4</v>
      </c>
      <c r="I30" s="47">
        <v>5</v>
      </c>
      <c r="J30" s="47">
        <v>5</v>
      </c>
      <c r="K30" s="47">
        <v>5</v>
      </c>
      <c r="L30" s="47">
        <v>5</v>
      </c>
      <c r="M30" s="47">
        <v>2</v>
      </c>
      <c r="N30" s="47">
        <v>3</v>
      </c>
      <c r="O30" s="2" t="s">
        <v>67</v>
      </c>
      <c r="P30" s="2" t="s">
        <v>68</v>
      </c>
    </row>
    <row r="31" spans="1:16" x14ac:dyDescent="0.2">
      <c r="A31" s="2" t="s">
        <v>74</v>
      </c>
      <c r="B31" s="2" t="s">
        <v>75</v>
      </c>
      <c r="C31" s="2" t="s">
        <v>50</v>
      </c>
      <c r="D31" s="73">
        <f>+VLOOKUP(Table1[[#This Row],[Project Name]],Table2[[Project Name]:[Funding Request]],2,FALSE)</f>
        <v>55000</v>
      </c>
      <c r="E31" s="47">
        <v>3</v>
      </c>
      <c r="F31" s="47">
        <v>3</v>
      </c>
      <c r="G31" s="47">
        <v>4</v>
      </c>
      <c r="H31" s="47">
        <v>4</v>
      </c>
      <c r="I31" s="47">
        <v>2</v>
      </c>
      <c r="J31" s="47">
        <v>5</v>
      </c>
      <c r="K31" s="47">
        <v>5</v>
      </c>
      <c r="L31" s="47">
        <v>4</v>
      </c>
      <c r="M31" s="47">
        <v>1</v>
      </c>
      <c r="N31" s="47">
        <v>3</v>
      </c>
      <c r="O31" s="2" t="s">
        <v>51</v>
      </c>
      <c r="P31" s="2" t="s">
        <v>52</v>
      </c>
    </row>
    <row r="32" spans="1:16" x14ac:dyDescent="0.2">
      <c r="A32" s="2" t="s">
        <v>74</v>
      </c>
      <c r="B32" s="2" t="s">
        <v>75</v>
      </c>
      <c r="C32" s="2" t="s">
        <v>50</v>
      </c>
      <c r="D32" s="73">
        <f>+VLOOKUP(Table1[[#This Row],[Project Name]],Table2[[Project Name]:[Funding Request]],2,FALSE)</f>
        <v>55000</v>
      </c>
      <c r="E32" s="47">
        <v>3</v>
      </c>
      <c r="F32" s="47">
        <v>3</v>
      </c>
      <c r="G32" s="47">
        <v>3</v>
      </c>
      <c r="H32" s="47">
        <v>3</v>
      </c>
      <c r="I32" s="47">
        <v>2</v>
      </c>
      <c r="J32" s="47">
        <v>2</v>
      </c>
      <c r="K32" s="47">
        <v>5</v>
      </c>
      <c r="L32" s="47">
        <v>3</v>
      </c>
      <c r="M32" s="47">
        <v>3</v>
      </c>
      <c r="N32" s="47">
        <v>2</v>
      </c>
      <c r="O32" s="2" t="s">
        <v>53</v>
      </c>
      <c r="P32" s="2" t="s">
        <v>54</v>
      </c>
    </row>
    <row r="33" spans="1:16" x14ac:dyDescent="0.2">
      <c r="A33" s="2" t="s">
        <v>74</v>
      </c>
      <c r="B33" s="2" t="s">
        <v>75</v>
      </c>
      <c r="C33" s="2" t="s">
        <v>50</v>
      </c>
      <c r="D33" s="73">
        <f>+VLOOKUP(Table1[[#This Row],[Project Name]],Table2[[Project Name]:[Funding Request]],2,FALSE)</f>
        <v>55000</v>
      </c>
      <c r="E33" s="47">
        <v>2</v>
      </c>
      <c r="F33" s="47">
        <v>3</v>
      </c>
      <c r="G33" s="47">
        <v>2</v>
      </c>
      <c r="H33" s="47">
        <v>3</v>
      </c>
      <c r="I33" s="47">
        <v>2</v>
      </c>
      <c r="J33" s="47">
        <v>3</v>
      </c>
      <c r="K33" s="47">
        <v>5</v>
      </c>
      <c r="L33" s="47">
        <v>3</v>
      </c>
      <c r="M33" s="47">
        <v>1</v>
      </c>
      <c r="N33" s="47">
        <v>2</v>
      </c>
      <c r="O33" s="2" t="s">
        <v>55</v>
      </c>
      <c r="P33" s="2" t="s">
        <v>56</v>
      </c>
    </row>
    <row r="34" spans="1:16" x14ac:dyDescent="0.2">
      <c r="A34" s="2" t="s">
        <v>74</v>
      </c>
      <c r="B34" s="2" t="s">
        <v>75</v>
      </c>
      <c r="C34" s="2" t="s">
        <v>50</v>
      </c>
      <c r="D34" s="73">
        <f>+VLOOKUP(Table1[[#This Row],[Project Name]],Table2[[Project Name]:[Funding Request]],2,FALSE)</f>
        <v>55000</v>
      </c>
      <c r="E34" s="47">
        <v>2</v>
      </c>
      <c r="F34" s="47">
        <v>2</v>
      </c>
      <c r="G34" s="47">
        <v>1</v>
      </c>
      <c r="H34" s="47">
        <v>2</v>
      </c>
      <c r="I34" s="47">
        <v>2</v>
      </c>
      <c r="J34" s="47">
        <v>2</v>
      </c>
      <c r="K34" s="47">
        <v>4</v>
      </c>
      <c r="L34" s="47">
        <v>2</v>
      </c>
      <c r="M34" s="47">
        <v>3</v>
      </c>
      <c r="N34" s="47">
        <v>1</v>
      </c>
      <c r="O34" s="2" t="s">
        <v>57</v>
      </c>
      <c r="P34" s="2" t="s">
        <v>58</v>
      </c>
    </row>
    <row r="35" spans="1:16" x14ac:dyDescent="0.2">
      <c r="A35" s="2" t="s">
        <v>74</v>
      </c>
      <c r="B35" s="2" t="s">
        <v>75</v>
      </c>
      <c r="C35" s="2" t="s">
        <v>50</v>
      </c>
      <c r="D35" s="73">
        <f>+VLOOKUP(Table1[[#This Row],[Project Name]],Table2[[Project Name]:[Funding Request]],2,FALSE)</f>
        <v>55000</v>
      </c>
      <c r="E35" s="47">
        <v>3</v>
      </c>
      <c r="F35" s="47">
        <v>3</v>
      </c>
      <c r="G35" s="47">
        <v>4</v>
      </c>
      <c r="H35" s="47">
        <v>3</v>
      </c>
      <c r="I35" s="47">
        <v>3</v>
      </c>
      <c r="J35" s="47">
        <v>4</v>
      </c>
      <c r="K35" s="47">
        <v>5</v>
      </c>
      <c r="L35" s="47">
        <v>4</v>
      </c>
      <c r="M35" s="47">
        <v>3</v>
      </c>
      <c r="N35" s="47">
        <v>3</v>
      </c>
      <c r="O35" s="2" t="s">
        <v>59</v>
      </c>
      <c r="P35" s="2" t="s">
        <v>60</v>
      </c>
    </row>
    <row r="36" spans="1:16" x14ac:dyDescent="0.2">
      <c r="A36" s="2" t="s">
        <v>74</v>
      </c>
      <c r="B36" s="2" t="s">
        <v>75</v>
      </c>
      <c r="C36" s="2" t="s">
        <v>50</v>
      </c>
      <c r="D36" s="73">
        <f>+VLOOKUP(Table1[[#This Row],[Project Name]],Table2[[Project Name]:[Funding Request]],2,FALSE)</f>
        <v>55000</v>
      </c>
      <c r="E36" s="47">
        <v>2</v>
      </c>
      <c r="F36" s="47">
        <v>2</v>
      </c>
      <c r="G36" s="47">
        <v>2</v>
      </c>
      <c r="H36" s="47">
        <v>2</v>
      </c>
      <c r="I36" s="47">
        <v>2</v>
      </c>
      <c r="J36" s="47">
        <v>2</v>
      </c>
      <c r="K36" s="47">
        <v>5</v>
      </c>
      <c r="L36" s="47">
        <v>1</v>
      </c>
      <c r="M36" s="47">
        <v>2</v>
      </c>
      <c r="N36" s="47">
        <v>3</v>
      </c>
      <c r="O36" s="2" t="s">
        <v>61</v>
      </c>
      <c r="P36" s="2" t="s">
        <v>62</v>
      </c>
    </row>
    <row r="37" spans="1:16" x14ac:dyDescent="0.2">
      <c r="A37" s="2" t="s">
        <v>74</v>
      </c>
      <c r="B37" s="2" t="s">
        <v>75</v>
      </c>
      <c r="C37" s="2" t="s">
        <v>50</v>
      </c>
      <c r="D37" s="73">
        <f>+VLOOKUP(Table1[[#This Row],[Project Name]],Table2[[Project Name]:[Funding Request]],2,FALSE)</f>
        <v>55000</v>
      </c>
      <c r="E37" s="47">
        <v>2</v>
      </c>
      <c r="F37" s="47">
        <v>2</v>
      </c>
      <c r="G37" s="47">
        <v>2</v>
      </c>
      <c r="H37" s="47">
        <v>2</v>
      </c>
      <c r="I37" s="47">
        <v>2</v>
      </c>
      <c r="J37" s="47">
        <v>3</v>
      </c>
      <c r="K37" s="47">
        <v>5</v>
      </c>
      <c r="L37" s="47">
        <v>3</v>
      </c>
      <c r="M37" s="47">
        <v>2</v>
      </c>
      <c r="N37" s="47">
        <v>3</v>
      </c>
      <c r="O37" s="2" t="s">
        <v>63</v>
      </c>
      <c r="P37" s="2" t="s">
        <v>64</v>
      </c>
    </row>
    <row r="38" spans="1:16" x14ac:dyDescent="0.2">
      <c r="A38" s="2" t="s">
        <v>76</v>
      </c>
      <c r="B38" s="2" t="s">
        <v>77</v>
      </c>
      <c r="C38" s="2" t="s">
        <v>78</v>
      </c>
      <c r="D38" s="73">
        <f>+VLOOKUP(Table1[[#This Row],[Project Name]],Table2[[Project Name]:[Funding Request]],2,FALSE)</f>
        <v>35000</v>
      </c>
      <c r="E38" s="47">
        <v>5</v>
      </c>
      <c r="F38" s="47">
        <v>5</v>
      </c>
      <c r="G38" s="47">
        <v>5</v>
      </c>
      <c r="H38" s="47">
        <v>4</v>
      </c>
      <c r="I38" s="47">
        <v>4</v>
      </c>
      <c r="J38" s="47">
        <v>4</v>
      </c>
      <c r="K38" s="47">
        <v>5</v>
      </c>
      <c r="L38" s="47">
        <v>4</v>
      </c>
      <c r="M38" s="47">
        <v>2</v>
      </c>
      <c r="N38" s="47">
        <v>3</v>
      </c>
      <c r="O38" s="2" t="s">
        <v>55</v>
      </c>
      <c r="P38" s="2" t="s">
        <v>56</v>
      </c>
    </row>
    <row r="39" spans="1:16" x14ac:dyDescent="0.2">
      <c r="A39" s="2" t="s">
        <v>76</v>
      </c>
      <c r="B39" s="2" t="s">
        <v>77</v>
      </c>
      <c r="C39" s="2" t="s">
        <v>78</v>
      </c>
      <c r="D39" s="73">
        <f>+VLOOKUP(Table1[[#This Row],[Project Name]],Table2[[Project Name]:[Funding Request]],2,FALSE)</f>
        <v>35000</v>
      </c>
      <c r="E39" s="47">
        <v>1</v>
      </c>
      <c r="F39" s="47">
        <v>2</v>
      </c>
      <c r="G39" s="47">
        <v>2</v>
      </c>
      <c r="H39" s="47">
        <v>2</v>
      </c>
      <c r="I39" s="47">
        <v>2</v>
      </c>
      <c r="J39" s="47">
        <v>2</v>
      </c>
      <c r="K39" s="47">
        <v>5</v>
      </c>
      <c r="L39" s="47">
        <v>2</v>
      </c>
      <c r="M39" s="47">
        <v>2</v>
      </c>
      <c r="N39" s="47">
        <v>3</v>
      </c>
      <c r="O39" s="2" t="s">
        <v>57</v>
      </c>
      <c r="P39" s="2" t="s">
        <v>58</v>
      </c>
    </row>
    <row r="40" spans="1:16" x14ac:dyDescent="0.2">
      <c r="A40" s="2" t="s">
        <v>76</v>
      </c>
      <c r="B40" s="2" t="s">
        <v>77</v>
      </c>
      <c r="C40" s="2" t="s">
        <v>78</v>
      </c>
      <c r="D40" s="73">
        <f>+VLOOKUP(Table1[[#This Row],[Project Name]],Table2[[Project Name]:[Funding Request]],2,FALSE)</f>
        <v>35000</v>
      </c>
      <c r="E40" s="47">
        <v>4</v>
      </c>
      <c r="F40" s="47">
        <v>4</v>
      </c>
      <c r="G40" s="47">
        <v>4</v>
      </c>
      <c r="H40" s="47">
        <v>5</v>
      </c>
      <c r="I40" s="47">
        <v>3</v>
      </c>
      <c r="J40" s="47">
        <v>4</v>
      </c>
      <c r="K40" s="47">
        <v>5</v>
      </c>
      <c r="L40" s="47">
        <v>3</v>
      </c>
      <c r="M40" s="47">
        <v>4</v>
      </c>
      <c r="N40" s="47">
        <v>3</v>
      </c>
      <c r="O40" s="2" t="s">
        <v>59</v>
      </c>
      <c r="P40" s="2" t="s">
        <v>60</v>
      </c>
    </row>
    <row r="41" spans="1:16" x14ac:dyDescent="0.2">
      <c r="A41" s="2" t="s">
        <v>76</v>
      </c>
      <c r="B41" s="2" t="s">
        <v>77</v>
      </c>
      <c r="C41" s="2" t="s">
        <v>78</v>
      </c>
      <c r="D41" s="73">
        <f>+VLOOKUP(Table1[[#This Row],[Project Name]],Table2[[Project Name]:[Funding Request]],2,FALSE)</f>
        <v>35000</v>
      </c>
      <c r="E41" s="47">
        <v>3</v>
      </c>
      <c r="F41" s="47">
        <v>3</v>
      </c>
      <c r="G41" s="47">
        <v>3</v>
      </c>
      <c r="H41" s="47">
        <v>3</v>
      </c>
      <c r="I41" s="47">
        <v>3</v>
      </c>
      <c r="J41" s="47">
        <v>3</v>
      </c>
      <c r="K41" s="47">
        <v>4</v>
      </c>
      <c r="L41" s="47">
        <v>4</v>
      </c>
      <c r="M41" s="47">
        <v>4</v>
      </c>
      <c r="N41" s="47">
        <v>4</v>
      </c>
      <c r="O41" s="2" t="s">
        <v>61</v>
      </c>
      <c r="P41" s="2" t="s">
        <v>62</v>
      </c>
    </row>
    <row r="42" spans="1:16" x14ac:dyDescent="0.2">
      <c r="A42" s="2" t="s">
        <v>76</v>
      </c>
      <c r="B42" s="2" t="s">
        <v>77</v>
      </c>
      <c r="C42" s="2" t="s">
        <v>78</v>
      </c>
      <c r="D42" s="73">
        <f>+VLOOKUP(Table1[[#This Row],[Project Name]],Table2[[Project Name]:[Funding Request]],2,FALSE)</f>
        <v>35000</v>
      </c>
      <c r="E42" s="47">
        <v>3</v>
      </c>
      <c r="F42" s="47">
        <v>3</v>
      </c>
      <c r="G42" s="47">
        <v>5</v>
      </c>
      <c r="H42" s="47">
        <v>3</v>
      </c>
      <c r="I42" s="47">
        <v>3</v>
      </c>
      <c r="J42" s="47">
        <v>3</v>
      </c>
      <c r="K42" s="47">
        <v>5</v>
      </c>
      <c r="L42" s="47">
        <v>3</v>
      </c>
      <c r="M42" s="47">
        <v>3</v>
      </c>
      <c r="N42" s="47">
        <v>3</v>
      </c>
      <c r="O42" s="2" t="s">
        <v>63</v>
      </c>
      <c r="P42" s="2" t="s">
        <v>64</v>
      </c>
    </row>
    <row r="43" spans="1:16" x14ac:dyDescent="0.2">
      <c r="A43" s="2" t="s">
        <v>76</v>
      </c>
      <c r="B43" s="2" t="s">
        <v>77</v>
      </c>
      <c r="C43" s="2" t="s">
        <v>78</v>
      </c>
      <c r="D43" s="73">
        <f>+VLOOKUP(Table1[[#This Row],[Project Name]],Table2[[Project Name]:[Funding Request]],2,FALSE)</f>
        <v>35000</v>
      </c>
      <c r="E43" s="47">
        <v>5</v>
      </c>
      <c r="F43" s="47">
        <v>5</v>
      </c>
      <c r="G43" s="47">
        <v>5</v>
      </c>
      <c r="H43" s="47">
        <v>5</v>
      </c>
      <c r="I43" s="47">
        <v>5</v>
      </c>
      <c r="J43" s="47">
        <v>5</v>
      </c>
      <c r="K43" s="47">
        <v>5</v>
      </c>
      <c r="L43" s="47">
        <v>5</v>
      </c>
      <c r="M43" s="47">
        <v>5</v>
      </c>
      <c r="N43" s="47">
        <v>3</v>
      </c>
      <c r="O43" s="2" t="s">
        <v>65</v>
      </c>
      <c r="P43" s="2" t="s">
        <v>66</v>
      </c>
    </row>
    <row r="44" spans="1:16" x14ac:dyDescent="0.2">
      <c r="A44" s="2" t="s">
        <v>76</v>
      </c>
      <c r="B44" s="2" t="s">
        <v>77</v>
      </c>
      <c r="C44" s="2" t="s">
        <v>78</v>
      </c>
      <c r="D44" s="73">
        <f>+VLOOKUP(Table1[[#This Row],[Project Name]],Table2[[Project Name]:[Funding Request]],2,FALSE)</f>
        <v>35000</v>
      </c>
      <c r="E44" s="47">
        <v>4</v>
      </c>
      <c r="F44" s="47">
        <v>4</v>
      </c>
      <c r="G44" s="47">
        <v>4</v>
      </c>
      <c r="H44" s="47">
        <v>5</v>
      </c>
      <c r="I44" s="47">
        <v>3</v>
      </c>
      <c r="J44" s="47">
        <v>4</v>
      </c>
      <c r="K44" s="47">
        <v>5</v>
      </c>
      <c r="L44" s="47">
        <v>2</v>
      </c>
      <c r="M44" s="47">
        <v>4</v>
      </c>
      <c r="N44" s="47">
        <v>3</v>
      </c>
      <c r="O44" s="2" t="s">
        <v>67</v>
      </c>
      <c r="P44" s="2" t="s">
        <v>68</v>
      </c>
    </row>
    <row r="45" spans="1:16" x14ac:dyDescent="0.2">
      <c r="A45" s="2" t="s">
        <v>76</v>
      </c>
      <c r="B45" s="2" t="s">
        <v>77</v>
      </c>
      <c r="C45" s="2" t="s">
        <v>78</v>
      </c>
      <c r="D45" s="73">
        <f>+VLOOKUP(Table1[[#This Row],[Project Name]],Table2[[Project Name]:[Funding Request]],2,FALSE)</f>
        <v>35000</v>
      </c>
      <c r="E45" s="47">
        <v>5</v>
      </c>
      <c r="F45" s="47">
        <v>5</v>
      </c>
      <c r="G45" s="47">
        <v>5</v>
      </c>
      <c r="H45" s="47">
        <v>5</v>
      </c>
      <c r="I45" s="47">
        <v>4</v>
      </c>
      <c r="J45" s="47">
        <v>5</v>
      </c>
      <c r="K45" s="47">
        <v>5</v>
      </c>
      <c r="L45" s="47">
        <v>3</v>
      </c>
      <c r="M45" s="47">
        <v>3</v>
      </c>
      <c r="N45" s="47">
        <v>4</v>
      </c>
      <c r="O45" s="2" t="s">
        <v>51</v>
      </c>
      <c r="P45" s="2" t="s">
        <v>52</v>
      </c>
    </row>
    <row r="46" spans="1:16" x14ac:dyDescent="0.2">
      <c r="A46" s="2" t="s">
        <v>76</v>
      </c>
      <c r="B46" s="2" t="s">
        <v>77</v>
      </c>
      <c r="C46" s="2" t="s">
        <v>78</v>
      </c>
      <c r="D46" s="73">
        <f>+VLOOKUP(Table1[[#This Row],[Project Name]],Table2[[Project Name]:[Funding Request]],2,FALSE)</f>
        <v>35000</v>
      </c>
      <c r="E46" s="47">
        <v>4</v>
      </c>
      <c r="F46" s="47">
        <v>3</v>
      </c>
      <c r="G46" s="47">
        <v>5</v>
      </c>
      <c r="H46" s="47">
        <v>4</v>
      </c>
      <c r="I46" s="47">
        <v>4</v>
      </c>
      <c r="J46" s="47">
        <v>3</v>
      </c>
      <c r="K46" s="47">
        <v>5</v>
      </c>
      <c r="L46" s="47">
        <v>4</v>
      </c>
      <c r="M46" s="47">
        <v>3</v>
      </c>
      <c r="N46" s="47">
        <v>3</v>
      </c>
      <c r="O46" s="2" t="s">
        <v>53</v>
      </c>
      <c r="P46" s="2" t="s">
        <v>54</v>
      </c>
    </row>
    <row r="47" spans="1:16" x14ac:dyDescent="0.2">
      <c r="A47" s="2" t="s">
        <v>79</v>
      </c>
      <c r="B47" s="2" t="s">
        <v>80</v>
      </c>
      <c r="C47" s="2" t="s">
        <v>50</v>
      </c>
      <c r="D47" s="73">
        <f>+VLOOKUP(Table1[[#This Row],[Project Name]],Table2[[Project Name]:[Funding Request]],2,FALSE)</f>
        <v>10000</v>
      </c>
      <c r="E47" s="47">
        <v>5</v>
      </c>
      <c r="F47" s="47">
        <v>4</v>
      </c>
      <c r="G47" s="47">
        <v>4</v>
      </c>
      <c r="H47" s="47">
        <v>5</v>
      </c>
      <c r="I47" s="47">
        <v>4</v>
      </c>
      <c r="J47" s="47">
        <v>4</v>
      </c>
      <c r="K47" s="47">
        <v>5</v>
      </c>
      <c r="L47" s="47">
        <v>5</v>
      </c>
      <c r="M47" s="47">
        <v>5</v>
      </c>
      <c r="N47" s="47">
        <v>3</v>
      </c>
      <c r="O47" s="2" t="s">
        <v>59</v>
      </c>
      <c r="P47" s="2" t="s">
        <v>60</v>
      </c>
    </row>
    <row r="48" spans="1:16" x14ac:dyDescent="0.2">
      <c r="A48" s="2" t="s">
        <v>79</v>
      </c>
      <c r="B48" s="2" t="s">
        <v>80</v>
      </c>
      <c r="C48" s="2" t="s">
        <v>50</v>
      </c>
      <c r="D48" s="73">
        <f>+VLOOKUP(Table1[[#This Row],[Project Name]],Table2[[Project Name]:[Funding Request]],2,FALSE)</f>
        <v>10000</v>
      </c>
      <c r="E48" s="47">
        <v>5</v>
      </c>
      <c r="F48" s="47">
        <v>5</v>
      </c>
      <c r="G48" s="47">
        <v>5</v>
      </c>
      <c r="H48" s="47">
        <v>5</v>
      </c>
      <c r="I48" s="47">
        <v>5</v>
      </c>
      <c r="J48" s="47">
        <v>5</v>
      </c>
      <c r="K48" s="47">
        <v>5</v>
      </c>
      <c r="L48" s="47">
        <v>5</v>
      </c>
      <c r="M48" s="47">
        <v>5</v>
      </c>
      <c r="N48" s="47">
        <v>5</v>
      </c>
      <c r="O48" s="2" t="s">
        <v>61</v>
      </c>
      <c r="P48" s="2" t="s">
        <v>62</v>
      </c>
    </row>
    <row r="49" spans="1:16" x14ac:dyDescent="0.2">
      <c r="A49" s="2" t="s">
        <v>79</v>
      </c>
      <c r="B49" s="2" t="s">
        <v>80</v>
      </c>
      <c r="C49" s="2" t="s">
        <v>50</v>
      </c>
      <c r="D49" s="73">
        <f>+VLOOKUP(Table1[[#This Row],[Project Name]],Table2[[Project Name]:[Funding Request]],2,FALSE)</f>
        <v>10000</v>
      </c>
      <c r="E49" s="47">
        <v>4</v>
      </c>
      <c r="F49" s="47">
        <v>3</v>
      </c>
      <c r="G49" s="47">
        <v>3</v>
      </c>
      <c r="H49" s="47">
        <v>3</v>
      </c>
      <c r="I49" s="47">
        <v>3</v>
      </c>
      <c r="J49" s="47">
        <v>3</v>
      </c>
      <c r="K49" s="47">
        <v>5</v>
      </c>
      <c r="L49" s="47">
        <v>4</v>
      </c>
      <c r="M49" s="47">
        <v>3</v>
      </c>
      <c r="N49" s="47">
        <v>3</v>
      </c>
      <c r="O49" s="2" t="s">
        <v>63</v>
      </c>
      <c r="P49" s="2" t="s">
        <v>64</v>
      </c>
    </row>
    <row r="50" spans="1:16" x14ac:dyDescent="0.2">
      <c r="A50" s="2" t="s">
        <v>79</v>
      </c>
      <c r="B50" s="2" t="s">
        <v>80</v>
      </c>
      <c r="C50" s="2" t="s">
        <v>50</v>
      </c>
      <c r="D50" s="73">
        <f>+VLOOKUP(Table1[[#This Row],[Project Name]],Table2[[Project Name]:[Funding Request]],2,FALSE)</f>
        <v>10000</v>
      </c>
      <c r="E50" s="47" t="s">
        <v>16</v>
      </c>
      <c r="F50" s="47" t="s">
        <v>16</v>
      </c>
      <c r="G50" s="47" t="s">
        <v>16</v>
      </c>
      <c r="H50" s="47" t="s">
        <v>16</v>
      </c>
      <c r="I50" s="47" t="s">
        <v>16</v>
      </c>
      <c r="J50" s="47" t="s">
        <v>16</v>
      </c>
      <c r="K50" s="47" t="s">
        <v>16</v>
      </c>
      <c r="L50" s="47" t="s">
        <v>16</v>
      </c>
      <c r="M50" s="47" t="s">
        <v>16</v>
      </c>
      <c r="N50" s="47" t="s">
        <v>16</v>
      </c>
      <c r="O50" s="2" t="s">
        <v>65</v>
      </c>
      <c r="P50" s="2" t="s">
        <v>66</v>
      </c>
    </row>
    <row r="51" spans="1:16" x14ac:dyDescent="0.2">
      <c r="A51" s="2" t="s">
        <v>79</v>
      </c>
      <c r="B51" s="2" t="s">
        <v>80</v>
      </c>
      <c r="C51" s="2" t="s">
        <v>50</v>
      </c>
      <c r="D51" s="73">
        <f>+VLOOKUP(Table1[[#This Row],[Project Name]],Table2[[Project Name]:[Funding Request]],2,FALSE)</f>
        <v>10000</v>
      </c>
      <c r="E51" s="47">
        <v>5</v>
      </c>
      <c r="F51" s="47">
        <v>4</v>
      </c>
      <c r="G51" s="47">
        <v>4</v>
      </c>
      <c r="H51" s="47">
        <v>5</v>
      </c>
      <c r="I51" s="47">
        <v>4</v>
      </c>
      <c r="J51" s="47">
        <v>5</v>
      </c>
      <c r="K51" s="47">
        <v>5</v>
      </c>
      <c r="L51" s="47">
        <v>4</v>
      </c>
      <c r="M51" s="47">
        <v>3</v>
      </c>
      <c r="N51" s="47">
        <v>3</v>
      </c>
      <c r="O51" s="2" t="s">
        <v>67</v>
      </c>
      <c r="P51" s="2" t="s">
        <v>68</v>
      </c>
    </row>
    <row r="52" spans="1:16" x14ac:dyDescent="0.2">
      <c r="A52" s="2" t="s">
        <v>79</v>
      </c>
      <c r="B52" s="2" t="s">
        <v>80</v>
      </c>
      <c r="C52" s="2" t="s">
        <v>50</v>
      </c>
      <c r="D52" s="73">
        <f>+VLOOKUP(Table1[[#This Row],[Project Name]],Table2[[Project Name]:[Funding Request]],2,FALSE)</f>
        <v>10000</v>
      </c>
      <c r="E52" s="47">
        <v>5</v>
      </c>
      <c r="F52" s="47">
        <v>4</v>
      </c>
      <c r="G52" s="47">
        <v>4</v>
      </c>
      <c r="H52" s="47">
        <v>4</v>
      </c>
      <c r="I52" s="47">
        <v>4</v>
      </c>
      <c r="J52" s="47">
        <v>4</v>
      </c>
      <c r="K52" s="47">
        <v>5</v>
      </c>
      <c r="L52" s="47">
        <v>5</v>
      </c>
      <c r="M52" s="47">
        <v>4</v>
      </c>
      <c r="N52" s="47">
        <v>4</v>
      </c>
      <c r="O52" s="2" t="s">
        <v>51</v>
      </c>
      <c r="P52" s="2" t="s">
        <v>52</v>
      </c>
    </row>
    <row r="53" spans="1:16" x14ac:dyDescent="0.2">
      <c r="A53" s="2" t="s">
        <v>79</v>
      </c>
      <c r="B53" s="2" t="s">
        <v>80</v>
      </c>
      <c r="C53" s="2" t="s">
        <v>50</v>
      </c>
      <c r="D53" s="73">
        <f>+VLOOKUP(Table1[[#This Row],[Project Name]],Table2[[Project Name]:[Funding Request]],2,FALSE)</f>
        <v>10000</v>
      </c>
      <c r="E53" s="47">
        <v>5</v>
      </c>
      <c r="F53" s="47">
        <v>4</v>
      </c>
      <c r="G53" s="47">
        <v>4</v>
      </c>
      <c r="H53" s="47">
        <v>3</v>
      </c>
      <c r="I53" s="47">
        <v>4</v>
      </c>
      <c r="J53" s="47">
        <v>3</v>
      </c>
      <c r="K53" s="47">
        <v>5</v>
      </c>
      <c r="L53" s="47">
        <v>4</v>
      </c>
      <c r="M53" s="47">
        <v>3</v>
      </c>
      <c r="N53" s="47">
        <v>4</v>
      </c>
      <c r="O53" s="2" t="s">
        <v>53</v>
      </c>
      <c r="P53" s="2" t="s">
        <v>54</v>
      </c>
    </row>
    <row r="54" spans="1:16" x14ac:dyDescent="0.2">
      <c r="A54" s="2" t="s">
        <v>79</v>
      </c>
      <c r="B54" s="2" t="s">
        <v>80</v>
      </c>
      <c r="C54" s="2" t="s">
        <v>50</v>
      </c>
      <c r="D54" s="73">
        <f>+VLOOKUP(Table1[[#This Row],[Project Name]],Table2[[Project Name]:[Funding Request]],2,FALSE)</f>
        <v>10000</v>
      </c>
      <c r="E54" s="47">
        <v>4</v>
      </c>
      <c r="F54" s="47">
        <v>2</v>
      </c>
      <c r="G54" s="47">
        <v>1</v>
      </c>
      <c r="H54" s="47">
        <v>2</v>
      </c>
      <c r="I54" s="47">
        <v>2</v>
      </c>
      <c r="J54" s="47">
        <v>1</v>
      </c>
      <c r="K54" s="47">
        <v>5</v>
      </c>
      <c r="L54" s="47">
        <v>4</v>
      </c>
      <c r="M54" s="47">
        <v>1</v>
      </c>
      <c r="N54" s="47">
        <v>3</v>
      </c>
      <c r="O54" s="2" t="s">
        <v>55</v>
      </c>
      <c r="P54" s="2" t="s">
        <v>56</v>
      </c>
    </row>
    <row r="55" spans="1:16" x14ac:dyDescent="0.2">
      <c r="A55" s="2" t="s">
        <v>79</v>
      </c>
      <c r="B55" s="2" t="s">
        <v>80</v>
      </c>
      <c r="C55" s="2" t="s">
        <v>50</v>
      </c>
      <c r="D55" s="73">
        <f>+VLOOKUP(Table1[[#This Row],[Project Name]],Table2[[Project Name]:[Funding Request]],2,FALSE)</f>
        <v>10000</v>
      </c>
      <c r="E55" s="47">
        <v>5</v>
      </c>
      <c r="F55" s="47">
        <v>3</v>
      </c>
      <c r="G55" s="47">
        <v>4</v>
      </c>
      <c r="H55" s="47">
        <v>4</v>
      </c>
      <c r="I55" s="47">
        <v>3</v>
      </c>
      <c r="J55" s="47">
        <v>3</v>
      </c>
      <c r="K55" s="47">
        <v>5</v>
      </c>
      <c r="L55" s="47">
        <v>4</v>
      </c>
      <c r="M55" s="47">
        <v>5</v>
      </c>
      <c r="N55" s="47">
        <v>4</v>
      </c>
      <c r="O55" s="2" t="s">
        <v>57</v>
      </c>
      <c r="P55" s="2" t="s">
        <v>58</v>
      </c>
    </row>
    <row r="56" spans="1:16" x14ac:dyDescent="0.2">
      <c r="A56" s="2" t="s">
        <v>81</v>
      </c>
      <c r="B56" s="2" t="s">
        <v>82</v>
      </c>
      <c r="C56" s="2" t="s">
        <v>78</v>
      </c>
      <c r="D56" s="73">
        <f>+VLOOKUP(Table1[[#This Row],[Project Name]],Table2[[Project Name]:[Funding Request]],2,FALSE)</f>
        <v>10000</v>
      </c>
      <c r="E56" s="47">
        <v>2</v>
      </c>
      <c r="F56" s="47">
        <v>2</v>
      </c>
      <c r="G56" s="47">
        <v>2</v>
      </c>
      <c r="H56" s="47">
        <v>1</v>
      </c>
      <c r="I56" s="47">
        <v>1</v>
      </c>
      <c r="J56" s="47">
        <v>2</v>
      </c>
      <c r="K56" s="47">
        <v>5</v>
      </c>
      <c r="L56" s="47">
        <v>2</v>
      </c>
      <c r="M56" s="47">
        <v>3</v>
      </c>
      <c r="N56" s="47">
        <v>3</v>
      </c>
      <c r="O56" s="2" t="s">
        <v>57</v>
      </c>
      <c r="P56" s="2" t="s">
        <v>58</v>
      </c>
    </row>
    <row r="57" spans="1:16" x14ac:dyDescent="0.2">
      <c r="A57" s="2" t="s">
        <v>81</v>
      </c>
      <c r="B57" s="2" t="s">
        <v>82</v>
      </c>
      <c r="C57" s="2" t="s">
        <v>78</v>
      </c>
      <c r="D57" s="73">
        <f>+VLOOKUP(Table1[[#This Row],[Project Name]],Table2[[Project Name]:[Funding Request]],2,FALSE)</f>
        <v>10000</v>
      </c>
      <c r="E57" s="47">
        <v>4</v>
      </c>
      <c r="F57" s="47">
        <v>3</v>
      </c>
      <c r="G57" s="47">
        <v>3</v>
      </c>
      <c r="H57" s="47">
        <v>3</v>
      </c>
      <c r="I57" s="47">
        <v>3</v>
      </c>
      <c r="J57" s="47">
        <v>3</v>
      </c>
      <c r="K57" s="47">
        <v>5</v>
      </c>
      <c r="L57" s="47">
        <v>4</v>
      </c>
      <c r="M57" s="47">
        <v>3</v>
      </c>
      <c r="N57" s="47">
        <v>3</v>
      </c>
      <c r="O57" s="2" t="s">
        <v>59</v>
      </c>
      <c r="P57" s="2" t="s">
        <v>60</v>
      </c>
    </row>
    <row r="58" spans="1:16" x14ac:dyDescent="0.2">
      <c r="A58" s="2" t="s">
        <v>81</v>
      </c>
      <c r="B58" s="2" t="s">
        <v>82</v>
      </c>
      <c r="C58" s="2" t="s">
        <v>78</v>
      </c>
      <c r="D58" s="73">
        <f>+VLOOKUP(Table1[[#This Row],[Project Name]],Table2[[Project Name]:[Funding Request]],2,FALSE)</f>
        <v>10000</v>
      </c>
      <c r="E58" s="47">
        <v>4</v>
      </c>
      <c r="F58" s="47">
        <v>3</v>
      </c>
      <c r="G58" s="47">
        <v>4</v>
      </c>
      <c r="H58" s="47">
        <v>4</v>
      </c>
      <c r="I58" s="47">
        <v>4</v>
      </c>
      <c r="J58" s="47">
        <v>4</v>
      </c>
      <c r="K58" s="47">
        <v>5</v>
      </c>
      <c r="L58" s="47">
        <v>3</v>
      </c>
      <c r="M58" s="47">
        <v>4</v>
      </c>
      <c r="N58" s="47">
        <v>4</v>
      </c>
      <c r="O58" s="2" t="s">
        <v>61</v>
      </c>
      <c r="P58" s="2" t="s">
        <v>62</v>
      </c>
    </row>
    <row r="59" spans="1:16" x14ac:dyDescent="0.2">
      <c r="A59" s="2" t="s">
        <v>81</v>
      </c>
      <c r="B59" s="2" t="s">
        <v>82</v>
      </c>
      <c r="C59" s="2" t="s">
        <v>78</v>
      </c>
      <c r="D59" s="73">
        <f>+VLOOKUP(Table1[[#This Row],[Project Name]],Table2[[Project Name]:[Funding Request]],2,FALSE)</f>
        <v>10000</v>
      </c>
      <c r="E59" s="47">
        <v>3</v>
      </c>
      <c r="F59" s="47">
        <v>2</v>
      </c>
      <c r="G59" s="47">
        <v>2</v>
      </c>
      <c r="H59" s="47">
        <v>3</v>
      </c>
      <c r="I59" s="47">
        <v>2</v>
      </c>
      <c r="J59" s="47">
        <v>2</v>
      </c>
      <c r="K59" s="47">
        <v>5</v>
      </c>
      <c r="L59" s="47">
        <v>3</v>
      </c>
      <c r="M59" s="47">
        <v>2</v>
      </c>
      <c r="N59" s="47">
        <v>3</v>
      </c>
      <c r="O59" s="2" t="s">
        <v>63</v>
      </c>
      <c r="P59" s="2" t="s">
        <v>64</v>
      </c>
    </row>
    <row r="60" spans="1:16" x14ac:dyDescent="0.2">
      <c r="A60" s="2" t="s">
        <v>81</v>
      </c>
      <c r="B60" s="2" t="s">
        <v>82</v>
      </c>
      <c r="C60" s="2" t="s">
        <v>78</v>
      </c>
      <c r="D60" s="73">
        <f>+VLOOKUP(Table1[[#This Row],[Project Name]],Table2[[Project Name]:[Funding Request]],2,FALSE)</f>
        <v>10000</v>
      </c>
      <c r="E60" s="47">
        <v>5</v>
      </c>
      <c r="F60" s="47">
        <v>1</v>
      </c>
      <c r="G60" s="47">
        <v>3</v>
      </c>
      <c r="H60" s="47">
        <v>2</v>
      </c>
      <c r="I60" s="47">
        <v>4</v>
      </c>
      <c r="J60" s="47">
        <v>1</v>
      </c>
      <c r="K60" s="47">
        <v>5</v>
      </c>
      <c r="L60" s="47">
        <v>3</v>
      </c>
      <c r="M60" s="47">
        <v>3</v>
      </c>
      <c r="N60" s="47">
        <v>3</v>
      </c>
      <c r="O60" s="2" t="s">
        <v>65</v>
      </c>
      <c r="P60" s="2" t="s">
        <v>66</v>
      </c>
    </row>
    <row r="61" spans="1:16" x14ac:dyDescent="0.2">
      <c r="A61" s="2" t="s">
        <v>81</v>
      </c>
      <c r="B61" s="2" t="s">
        <v>82</v>
      </c>
      <c r="C61" s="2" t="s">
        <v>78</v>
      </c>
      <c r="D61" s="73">
        <f>+VLOOKUP(Table1[[#This Row],[Project Name]],Table2[[Project Name]:[Funding Request]],2,FALSE)</f>
        <v>10000</v>
      </c>
      <c r="E61" s="47">
        <v>4</v>
      </c>
      <c r="F61" s="47">
        <v>3</v>
      </c>
      <c r="G61" s="47">
        <v>3</v>
      </c>
      <c r="H61" s="47">
        <v>3</v>
      </c>
      <c r="I61" s="47">
        <v>2</v>
      </c>
      <c r="J61" s="47">
        <v>2</v>
      </c>
      <c r="K61" s="47">
        <v>5</v>
      </c>
      <c r="L61" s="47">
        <v>3</v>
      </c>
      <c r="M61" s="47">
        <v>3</v>
      </c>
      <c r="N61" s="47">
        <v>3</v>
      </c>
      <c r="O61" s="2" t="s">
        <v>67</v>
      </c>
      <c r="P61" s="2" t="s">
        <v>68</v>
      </c>
    </row>
    <row r="62" spans="1:16" x14ac:dyDescent="0.2">
      <c r="A62" s="2" t="s">
        <v>81</v>
      </c>
      <c r="B62" s="2" t="s">
        <v>82</v>
      </c>
      <c r="C62" s="2" t="s">
        <v>78</v>
      </c>
      <c r="D62" s="73">
        <f>+VLOOKUP(Table1[[#This Row],[Project Name]],Table2[[Project Name]:[Funding Request]],2,FALSE)</f>
        <v>10000</v>
      </c>
      <c r="E62" s="47">
        <v>4</v>
      </c>
      <c r="F62" s="47">
        <v>3</v>
      </c>
      <c r="G62" s="47">
        <v>3</v>
      </c>
      <c r="H62" s="47">
        <v>3</v>
      </c>
      <c r="I62" s="47">
        <v>3</v>
      </c>
      <c r="J62" s="47">
        <v>4</v>
      </c>
      <c r="K62" s="47">
        <v>5</v>
      </c>
      <c r="L62" s="47">
        <v>5</v>
      </c>
      <c r="M62" s="47">
        <v>3</v>
      </c>
      <c r="N62" s="47">
        <v>3</v>
      </c>
      <c r="O62" s="2" t="s">
        <v>51</v>
      </c>
      <c r="P62" s="2" t="s">
        <v>52</v>
      </c>
    </row>
    <row r="63" spans="1:16" x14ac:dyDescent="0.2">
      <c r="A63" s="2" t="s">
        <v>81</v>
      </c>
      <c r="B63" s="2" t="s">
        <v>82</v>
      </c>
      <c r="C63" s="2" t="s">
        <v>78</v>
      </c>
      <c r="D63" s="73">
        <f>+VLOOKUP(Table1[[#This Row],[Project Name]],Table2[[Project Name]:[Funding Request]],2,FALSE)</f>
        <v>10000</v>
      </c>
      <c r="E63" s="47">
        <v>4</v>
      </c>
      <c r="F63" s="47">
        <v>3</v>
      </c>
      <c r="G63" s="47">
        <v>5</v>
      </c>
      <c r="H63" s="47">
        <v>3</v>
      </c>
      <c r="I63" s="47">
        <v>3</v>
      </c>
      <c r="J63" s="47">
        <v>3</v>
      </c>
      <c r="K63" s="47">
        <v>5</v>
      </c>
      <c r="L63" s="47">
        <v>4</v>
      </c>
      <c r="M63" s="47">
        <v>3</v>
      </c>
      <c r="N63" s="47">
        <v>3</v>
      </c>
      <c r="O63" s="2" t="s">
        <v>53</v>
      </c>
      <c r="P63" s="2" t="s">
        <v>54</v>
      </c>
    </row>
    <row r="64" spans="1:16" x14ac:dyDescent="0.2">
      <c r="A64" s="2" t="s">
        <v>81</v>
      </c>
      <c r="B64" s="2" t="s">
        <v>82</v>
      </c>
      <c r="C64" s="2" t="s">
        <v>78</v>
      </c>
      <c r="D64" s="73">
        <f>+VLOOKUP(Table1[[#This Row],[Project Name]],Table2[[Project Name]:[Funding Request]],2,FALSE)</f>
        <v>10000</v>
      </c>
      <c r="E64" s="47">
        <v>4</v>
      </c>
      <c r="F64" s="47">
        <v>2</v>
      </c>
      <c r="G64" s="47">
        <v>2</v>
      </c>
      <c r="H64" s="47">
        <v>2</v>
      </c>
      <c r="I64" s="47">
        <v>1</v>
      </c>
      <c r="J64" s="47">
        <v>2</v>
      </c>
      <c r="K64" s="47">
        <v>5</v>
      </c>
      <c r="L64" s="47">
        <v>3</v>
      </c>
      <c r="M64" s="47">
        <v>2</v>
      </c>
      <c r="N64" s="47">
        <v>3</v>
      </c>
      <c r="O64" s="2" t="s">
        <v>55</v>
      </c>
      <c r="P64" s="2" t="s">
        <v>56</v>
      </c>
    </row>
    <row r="65" spans="1:16" x14ac:dyDescent="0.2">
      <c r="A65" s="2" t="s">
        <v>83</v>
      </c>
      <c r="B65" s="2" t="s">
        <v>84</v>
      </c>
      <c r="C65" s="2" t="s">
        <v>85</v>
      </c>
      <c r="D65" s="73">
        <f>+VLOOKUP(Table1[[#This Row],[Project Name]],Table2[[Project Name]:[Funding Request]],2,FALSE)</f>
        <v>8000</v>
      </c>
      <c r="E65" s="47">
        <v>5</v>
      </c>
      <c r="F65" s="47">
        <v>5</v>
      </c>
      <c r="G65" s="47">
        <v>5</v>
      </c>
      <c r="H65" s="47">
        <v>5</v>
      </c>
      <c r="I65" s="47">
        <v>5</v>
      </c>
      <c r="J65" s="47">
        <v>5</v>
      </c>
      <c r="K65" s="47">
        <v>5</v>
      </c>
      <c r="L65" s="47">
        <v>5</v>
      </c>
      <c r="M65" s="47">
        <v>5</v>
      </c>
      <c r="N65" s="47">
        <v>5</v>
      </c>
      <c r="O65" s="2" t="s">
        <v>61</v>
      </c>
      <c r="P65" s="2" t="s">
        <v>62</v>
      </c>
    </row>
    <row r="66" spans="1:16" x14ac:dyDescent="0.2">
      <c r="A66" s="2" t="s">
        <v>83</v>
      </c>
      <c r="B66" s="2" t="s">
        <v>84</v>
      </c>
      <c r="C66" s="2" t="s">
        <v>85</v>
      </c>
      <c r="D66" s="73">
        <f>+VLOOKUP(Table1[[#This Row],[Project Name]],Table2[[Project Name]:[Funding Request]],2,FALSE)</f>
        <v>8000</v>
      </c>
      <c r="E66" s="47">
        <v>4</v>
      </c>
      <c r="F66" s="47">
        <v>4</v>
      </c>
      <c r="G66" s="47">
        <v>4</v>
      </c>
      <c r="H66" s="47">
        <v>5</v>
      </c>
      <c r="I66" s="47">
        <v>5</v>
      </c>
      <c r="J66" s="47">
        <v>4</v>
      </c>
      <c r="K66" s="47">
        <v>5</v>
      </c>
      <c r="L66" s="47">
        <v>5</v>
      </c>
      <c r="M66" s="47">
        <v>5</v>
      </c>
      <c r="N66" s="47">
        <v>4</v>
      </c>
      <c r="O66" s="2" t="s">
        <v>63</v>
      </c>
      <c r="P66" s="2" t="s">
        <v>64</v>
      </c>
    </row>
    <row r="67" spans="1:16" x14ac:dyDescent="0.2">
      <c r="A67" s="2" t="s">
        <v>83</v>
      </c>
      <c r="B67" s="2" t="s">
        <v>84</v>
      </c>
      <c r="C67" s="2" t="s">
        <v>85</v>
      </c>
      <c r="D67" s="73">
        <f>+VLOOKUP(Table1[[#This Row],[Project Name]],Table2[[Project Name]:[Funding Request]],2,FALSE)</f>
        <v>8000</v>
      </c>
      <c r="E67" s="47">
        <v>5</v>
      </c>
      <c r="F67" s="47">
        <v>4</v>
      </c>
      <c r="G67" s="47">
        <v>5</v>
      </c>
      <c r="H67" s="47">
        <v>3</v>
      </c>
      <c r="I67" s="47">
        <v>4</v>
      </c>
      <c r="J67" s="47">
        <v>5</v>
      </c>
      <c r="K67" s="47">
        <v>5</v>
      </c>
      <c r="L67" s="47">
        <v>5</v>
      </c>
      <c r="M67" s="47">
        <v>5</v>
      </c>
      <c r="N67" s="47">
        <v>5</v>
      </c>
      <c r="O67" s="2" t="s">
        <v>65</v>
      </c>
      <c r="P67" s="2" t="s">
        <v>66</v>
      </c>
    </row>
    <row r="68" spans="1:16" x14ac:dyDescent="0.2">
      <c r="A68" s="2" t="s">
        <v>83</v>
      </c>
      <c r="B68" s="2" t="s">
        <v>84</v>
      </c>
      <c r="C68" s="2" t="s">
        <v>85</v>
      </c>
      <c r="D68" s="73">
        <f>+VLOOKUP(Table1[[#This Row],[Project Name]],Table2[[Project Name]:[Funding Request]],2,FALSE)</f>
        <v>8000</v>
      </c>
      <c r="E68" s="47">
        <v>5</v>
      </c>
      <c r="F68" s="47">
        <v>5</v>
      </c>
      <c r="G68" s="47">
        <v>5</v>
      </c>
      <c r="H68" s="47">
        <v>5</v>
      </c>
      <c r="I68" s="47">
        <v>5</v>
      </c>
      <c r="J68" s="47">
        <v>5</v>
      </c>
      <c r="K68" s="47">
        <v>5</v>
      </c>
      <c r="L68" s="47">
        <v>5</v>
      </c>
      <c r="M68" s="47">
        <v>5</v>
      </c>
      <c r="N68" s="47">
        <v>3</v>
      </c>
      <c r="O68" s="2" t="s">
        <v>67</v>
      </c>
      <c r="P68" s="2" t="s">
        <v>68</v>
      </c>
    </row>
    <row r="69" spans="1:16" x14ac:dyDescent="0.2">
      <c r="A69" s="2" t="s">
        <v>83</v>
      </c>
      <c r="B69" s="2" t="s">
        <v>84</v>
      </c>
      <c r="C69" s="2" t="s">
        <v>85</v>
      </c>
      <c r="D69" s="73">
        <f>+VLOOKUP(Table1[[#This Row],[Project Name]],Table2[[Project Name]:[Funding Request]],2,FALSE)</f>
        <v>8000</v>
      </c>
      <c r="E69" s="47">
        <v>5</v>
      </c>
      <c r="F69" s="47">
        <v>5</v>
      </c>
      <c r="G69" s="47">
        <v>4</v>
      </c>
      <c r="H69" s="47">
        <v>5</v>
      </c>
      <c r="I69" s="47">
        <v>4</v>
      </c>
      <c r="J69" s="47">
        <v>4</v>
      </c>
      <c r="K69" s="47">
        <v>5</v>
      </c>
      <c r="L69" s="47">
        <v>5</v>
      </c>
      <c r="M69" s="47">
        <v>5</v>
      </c>
      <c r="N69" s="47">
        <v>4</v>
      </c>
      <c r="O69" s="2" t="s">
        <v>51</v>
      </c>
      <c r="P69" s="2" t="s">
        <v>52</v>
      </c>
    </row>
    <row r="70" spans="1:16" x14ac:dyDescent="0.2">
      <c r="A70" s="2" t="s">
        <v>83</v>
      </c>
      <c r="B70" s="2" t="s">
        <v>84</v>
      </c>
      <c r="C70" s="2" t="s">
        <v>85</v>
      </c>
      <c r="D70" s="73">
        <f>+VLOOKUP(Table1[[#This Row],[Project Name]],Table2[[Project Name]:[Funding Request]],2,FALSE)</f>
        <v>8000</v>
      </c>
      <c r="E70" s="47">
        <v>3</v>
      </c>
      <c r="F70" s="47">
        <v>4</v>
      </c>
      <c r="G70" s="47">
        <v>4</v>
      </c>
      <c r="H70" s="47">
        <v>5</v>
      </c>
      <c r="I70" s="47">
        <v>4</v>
      </c>
      <c r="J70" s="47">
        <v>4</v>
      </c>
      <c r="K70" s="47">
        <v>5</v>
      </c>
      <c r="L70" s="47">
        <v>4</v>
      </c>
      <c r="M70" s="47">
        <v>3</v>
      </c>
      <c r="N70" s="47">
        <v>3</v>
      </c>
      <c r="O70" s="2" t="s">
        <v>53</v>
      </c>
      <c r="P70" s="2" t="s">
        <v>54</v>
      </c>
    </row>
    <row r="71" spans="1:16" x14ac:dyDescent="0.2">
      <c r="A71" s="2" t="s">
        <v>83</v>
      </c>
      <c r="B71" s="2" t="s">
        <v>84</v>
      </c>
      <c r="C71" s="2" t="s">
        <v>85</v>
      </c>
      <c r="D71" s="73">
        <f>+VLOOKUP(Table1[[#This Row],[Project Name]],Table2[[Project Name]:[Funding Request]],2,FALSE)</f>
        <v>8000</v>
      </c>
      <c r="E71" s="47">
        <v>4</v>
      </c>
      <c r="F71" s="47">
        <v>4</v>
      </c>
      <c r="G71" s="47">
        <v>3</v>
      </c>
      <c r="H71" s="47">
        <v>4</v>
      </c>
      <c r="I71" s="47">
        <v>3</v>
      </c>
      <c r="J71" s="47">
        <v>3</v>
      </c>
      <c r="K71" s="47" t="s">
        <v>16</v>
      </c>
      <c r="L71" s="47">
        <v>4</v>
      </c>
      <c r="M71" s="47">
        <v>3</v>
      </c>
      <c r="N71" s="47">
        <v>2</v>
      </c>
      <c r="O71" s="2" t="s">
        <v>55</v>
      </c>
      <c r="P71" s="2" t="s">
        <v>56</v>
      </c>
    </row>
    <row r="72" spans="1:16" x14ac:dyDescent="0.2">
      <c r="A72" s="2" t="s">
        <v>83</v>
      </c>
      <c r="B72" s="2" t="s">
        <v>84</v>
      </c>
      <c r="C72" s="2" t="s">
        <v>85</v>
      </c>
      <c r="D72" s="73">
        <f>+VLOOKUP(Table1[[#This Row],[Project Name]],Table2[[Project Name]:[Funding Request]],2,FALSE)</f>
        <v>8000</v>
      </c>
      <c r="E72" s="47">
        <v>3</v>
      </c>
      <c r="F72" s="47">
        <v>4</v>
      </c>
      <c r="G72" s="47">
        <v>3</v>
      </c>
      <c r="H72" s="47">
        <v>5</v>
      </c>
      <c r="I72" s="47">
        <v>5</v>
      </c>
      <c r="J72" s="47">
        <v>4</v>
      </c>
      <c r="K72" s="47">
        <v>5</v>
      </c>
      <c r="L72" s="47">
        <v>4</v>
      </c>
      <c r="M72" s="47">
        <v>5</v>
      </c>
      <c r="N72" s="47">
        <v>3</v>
      </c>
      <c r="O72" s="2" t="s">
        <v>57</v>
      </c>
      <c r="P72" s="2" t="s">
        <v>58</v>
      </c>
    </row>
    <row r="73" spans="1:16" x14ac:dyDescent="0.2">
      <c r="A73" s="2" t="s">
        <v>83</v>
      </c>
      <c r="B73" s="2" t="s">
        <v>84</v>
      </c>
      <c r="C73" s="2" t="s">
        <v>85</v>
      </c>
      <c r="D73" s="73">
        <f>+VLOOKUP(Table1[[#This Row],[Project Name]],Table2[[Project Name]:[Funding Request]],2,FALSE)</f>
        <v>8000</v>
      </c>
      <c r="E73" s="47">
        <v>5</v>
      </c>
      <c r="F73" s="47">
        <v>5</v>
      </c>
      <c r="G73" s="47">
        <v>5</v>
      </c>
      <c r="H73" s="47">
        <v>5</v>
      </c>
      <c r="I73" s="47">
        <v>5</v>
      </c>
      <c r="J73" s="47">
        <v>4</v>
      </c>
      <c r="K73" s="47">
        <v>5</v>
      </c>
      <c r="L73" s="47">
        <v>5</v>
      </c>
      <c r="M73" s="47">
        <v>5</v>
      </c>
      <c r="N73" s="47">
        <v>1</v>
      </c>
      <c r="O73" s="2" t="s">
        <v>59</v>
      </c>
      <c r="P73" s="2" t="s">
        <v>60</v>
      </c>
    </row>
    <row r="74" spans="1:16" x14ac:dyDescent="0.2">
      <c r="A74" s="2" t="s">
        <v>86</v>
      </c>
      <c r="B74" s="2" t="s">
        <v>87</v>
      </c>
      <c r="C74" s="2" t="s">
        <v>71</v>
      </c>
      <c r="D74" s="73">
        <f>+VLOOKUP(Table1[[#This Row],[Project Name]],Table2[[Project Name]:[Funding Request]],2,FALSE)</f>
        <v>55500</v>
      </c>
      <c r="E74" s="47">
        <v>5</v>
      </c>
      <c r="F74" s="47">
        <v>4</v>
      </c>
      <c r="G74" s="47">
        <v>5</v>
      </c>
      <c r="H74" s="47">
        <v>5</v>
      </c>
      <c r="I74" s="47">
        <v>5</v>
      </c>
      <c r="J74" s="47">
        <v>4</v>
      </c>
      <c r="K74" s="47">
        <v>4</v>
      </c>
      <c r="L74" s="47">
        <v>5</v>
      </c>
      <c r="M74" s="47">
        <v>3</v>
      </c>
      <c r="N74" s="47">
        <v>5</v>
      </c>
      <c r="O74" s="2" t="s">
        <v>65</v>
      </c>
      <c r="P74" s="2" t="s">
        <v>66</v>
      </c>
    </row>
    <row r="75" spans="1:16" x14ac:dyDescent="0.2">
      <c r="A75" s="2" t="s">
        <v>86</v>
      </c>
      <c r="B75" s="2" t="s">
        <v>87</v>
      </c>
      <c r="C75" s="2" t="s">
        <v>71</v>
      </c>
      <c r="D75" s="73">
        <f>+VLOOKUP(Table1[[#This Row],[Project Name]],Table2[[Project Name]:[Funding Request]],2,FALSE)</f>
        <v>55500</v>
      </c>
      <c r="E75" s="47">
        <v>5</v>
      </c>
      <c r="F75" s="47">
        <v>4</v>
      </c>
      <c r="G75" s="47">
        <v>5</v>
      </c>
      <c r="H75" s="47">
        <v>4</v>
      </c>
      <c r="I75" s="47">
        <v>4</v>
      </c>
      <c r="J75" s="47">
        <v>4</v>
      </c>
      <c r="K75" s="47">
        <v>4</v>
      </c>
      <c r="L75" s="47">
        <v>4</v>
      </c>
      <c r="M75" s="47">
        <v>2</v>
      </c>
      <c r="N75" s="47">
        <v>3</v>
      </c>
      <c r="O75" s="2" t="s">
        <v>67</v>
      </c>
      <c r="P75" s="2" t="s">
        <v>68</v>
      </c>
    </row>
    <row r="76" spans="1:16" x14ac:dyDescent="0.2">
      <c r="A76" s="2" t="s">
        <v>86</v>
      </c>
      <c r="B76" s="2" t="s">
        <v>87</v>
      </c>
      <c r="C76" s="2" t="s">
        <v>71</v>
      </c>
      <c r="D76" s="73">
        <f>+VLOOKUP(Table1[[#This Row],[Project Name]],Table2[[Project Name]:[Funding Request]],2,FALSE)</f>
        <v>55500</v>
      </c>
      <c r="E76" s="47">
        <v>5</v>
      </c>
      <c r="F76" s="47">
        <v>5</v>
      </c>
      <c r="G76" s="47">
        <v>5</v>
      </c>
      <c r="H76" s="47">
        <v>5</v>
      </c>
      <c r="I76" s="47">
        <v>4</v>
      </c>
      <c r="J76" s="47">
        <v>4</v>
      </c>
      <c r="K76" s="47">
        <v>4</v>
      </c>
      <c r="L76" s="47">
        <v>5</v>
      </c>
      <c r="M76" s="47">
        <v>3</v>
      </c>
      <c r="N76" s="47">
        <v>3</v>
      </c>
      <c r="O76" s="2" t="s">
        <v>51</v>
      </c>
      <c r="P76" s="2" t="s">
        <v>52</v>
      </c>
    </row>
    <row r="77" spans="1:16" x14ac:dyDescent="0.2">
      <c r="A77" s="2" t="s">
        <v>86</v>
      </c>
      <c r="B77" s="2" t="s">
        <v>87</v>
      </c>
      <c r="C77" s="2" t="s">
        <v>71</v>
      </c>
      <c r="D77" s="73">
        <f>+VLOOKUP(Table1[[#This Row],[Project Name]],Table2[[Project Name]:[Funding Request]],2,FALSE)</f>
        <v>55500</v>
      </c>
      <c r="E77" s="47">
        <v>4</v>
      </c>
      <c r="F77" s="47">
        <v>4</v>
      </c>
      <c r="G77" s="47">
        <v>5</v>
      </c>
      <c r="H77" s="47">
        <v>4</v>
      </c>
      <c r="I77" s="47">
        <v>4</v>
      </c>
      <c r="J77" s="47">
        <v>4</v>
      </c>
      <c r="K77" s="47">
        <v>3</v>
      </c>
      <c r="L77" s="47">
        <v>4</v>
      </c>
      <c r="M77" s="47">
        <v>3</v>
      </c>
      <c r="N77" s="47">
        <v>3</v>
      </c>
      <c r="O77" s="2" t="s">
        <v>53</v>
      </c>
      <c r="P77" s="2" t="s">
        <v>54</v>
      </c>
    </row>
    <row r="78" spans="1:16" x14ac:dyDescent="0.2">
      <c r="A78" s="2" t="s">
        <v>86</v>
      </c>
      <c r="B78" s="2" t="s">
        <v>87</v>
      </c>
      <c r="C78" s="2" t="s">
        <v>71</v>
      </c>
      <c r="D78" s="73">
        <f>+VLOOKUP(Table1[[#This Row],[Project Name]],Table2[[Project Name]:[Funding Request]],2,FALSE)</f>
        <v>55500</v>
      </c>
      <c r="E78" s="47">
        <v>4</v>
      </c>
      <c r="F78" s="47">
        <v>3</v>
      </c>
      <c r="G78" s="47">
        <v>3</v>
      </c>
      <c r="H78" s="47">
        <v>3</v>
      </c>
      <c r="I78" s="47">
        <v>4</v>
      </c>
      <c r="J78" s="47">
        <v>3</v>
      </c>
      <c r="K78" s="47">
        <v>2</v>
      </c>
      <c r="L78" s="47">
        <v>3</v>
      </c>
      <c r="M78" s="47">
        <v>4</v>
      </c>
      <c r="N78" s="47">
        <v>3</v>
      </c>
      <c r="O78" s="2" t="s">
        <v>55</v>
      </c>
      <c r="P78" s="2" t="s">
        <v>56</v>
      </c>
    </row>
    <row r="79" spans="1:16" x14ac:dyDescent="0.2">
      <c r="A79" s="2" t="s">
        <v>86</v>
      </c>
      <c r="B79" s="2" t="s">
        <v>87</v>
      </c>
      <c r="C79" s="2" t="s">
        <v>71</v>
      </c>
      <c r="D79" s="73">
        <f>+VLOOKUP(Table1[[#This Row],[Project Name]],Table2[[Project Name]:[Funding Request]],2,FALSE)</f>
        <v>55500</v>
      </c>
      <c r="E79" s="47">
        <v>4</v>
      </c>
      <c r="F79" s="47">
        <v>3</v>
      </c>
      <c r="G79" s="47">
        <v>2</v>
      </c>
      <c r="H79" s="47">
        <v>3</v>
      </c>
      <c r="I79" s="47">
        <v>4</v>
      </c>
      <c r="J79" s="47">
        <v>3</v>
      </c>
      <c r="K79" s="47">
        <v>4</v>
      </c>
      <c r="L79" s="47">
        <v>3</v>
      </c>
      <c r="M79" s="47">
        <v>3</v>
      </c>
      <c r="N79" s="47">
        <v>3</v>
      </c>
      <c r="O79" s="2" t="s">
        <v>57</v>
      </c>
      <c r="P79" s="2" t="s">
        <v>58</v>
      </c>
    </row>
    <row r="80" spans="1:16" x14ac:dyDescent="0.2">
      <c r="A80" s="2" t="s">
        <v>86</v>
      </c>
      <c r="B80" s="2" t="s">
        <v>87</v>
      </c>
      <c r="C80" s="2" t="s">
        <v>71</v>
      </c>
      <c r="D80" s="73">
        <f>+VLOOKUP(Table1[[#This Row],[Project Name]],Table2[[Project Name]:[Funding Request]],2,FALSE)</f>
        <v>55500</v>
      </c>
      <c r="E80" s="47">
        <v>5</v>
      </c>
      <c r="F80" s="47">
        <v>5</v>
      </c>
      <c r="G80" s="47">
        <v>4</v>
      </c>
      <c r="H80" s="47">
        <v>5</v>
      </c>
      <c r="I80" s="47">
        <v>5</v>
      </c>
      <c r="J80" s="47">
        <v>4</v>
      </c>
      <c r="K80" s="47">
        <v>3</v>
      </c>
      <c r="L80" s="47">
        <v>5</v>
      </c>
      <c r="M80" s="47">
        <v>4</v>
      </c>
      <c r="N80" s="47">
        <v>4</v>
      </c>
      <c r="O80" s="2" t="s">
        <v>59</v>
      </c>
      <c r="P80" s="2" t="s">
        <v>60</v>
      </c>
    </row>
    <row r="81" spans="1:16" x14ac:dyDescent="0.2">
      <c r="A81" s="2" t="s">
        <v>86</v>
      </c>
      <c r="B81" s="2" t="s">
        <v>87</v>
      </c>
      <c r="C81" s="2" t="s">
        <v>71</v>
      </c>
      <c r="D81" s="73">
        <f>+VLOOKUP(Table1[[#This Row],[Project Name]],Table2[[Project Name]:[Funding Request]],2,FALSE)</f>
        <v>55500</v>
      </c>
      <c r="E81" s="47">
        <v>4</v>
      </c>
      <c r="F81" s="47">
        <v>4</v>
      </c>
      <c r="G81" s="47">
        <v>3</v>
      </c>
      <c r="H81" s="47">
        <v>4</v>
      </c>
      <c r="I81" s="47">
        <v>3</v>
      </c>
      <c r="J81" s="47">
        <v>4</v>
      </c>
      <c r="K81" s="47">
        <v>4</v>
      </c>
      <c r="L81" s="47">
        <v>4</v>
      </c>
      <c r="M81" s="47">
        <v>3</v>
      </c>
      <c r="N81" s="47">
        <v>5</v>
      </c>
      <c r="O81" s="2" t="s">
        <v>61</v>
      </c>
      <c r="P81" s="2" t="s">
        <v>62</v>
      </c>
    </row>
    <row r="82" spans="1:16" x14ac:dyDescent="0.2">
      <c r="A82" s="2" t="s">
        <v>86</v>
      </c>
      <c r="B82" s="2" t="s">
        <v>87</v>
      </c>
      <c r="C82" s="2" t="s">
        <v>71</v>
      </c>
      <c r="D82" s="73">
        <f>+VLOOKUP(Table1[[#This Row],[Project Name]],Table2[[Project Name]:[Funding Request]],2,FALSE)</f>
        <v>55500</v>
      </c>
      <c r="E82" s="47">
        <v>4</v>
      </c>
      <c r="F82" s="47">
        <v>4</v>
      </c>
      <c r="G82" s="47">
        <v>4</v>
      </c>
      <c r="H82" s="47">
        <v>4</v>
      </c>
      <c r="I82" s="47">
        <v>4</v>
      </c>
      <c r="J82" s="47">
        <v>3</v>
      </c>
      <c r="K82" s="47">
        <v>4</v>
      </c>
      <c r="L82" s="47">
        <v>5</v>
      </c>
      <c r="M82" s="47">
        <v>4</v>
      </c>
      <c r="N82" s="47">
        <v>2</v>
      </c>
      <c r="O82" s="2" t="s">
        <v>63</v>
      </c>
      <c r="P82" s="2" t="s">
        <v>64</v>
      </c>
    </row>
    <row r="83" spans="1:16" x14ac:dyDescent="0.2">
      <c r="A83" s="2" t="s">
        <v>88</v>
      </c>
      <c r="B83" s="2" t="s">
        <v>89</v>
      </c>
      <c r="C83" s="2" t="s">
        <v>50</v>
      </c>
      <c r="D83" s="73">
        <f>+VLOOKUP(Table1[[#This Row],[Project Name]],Table2[[Project Name]:[Funding Request]],2,FALSE)</f>
        <v>42000</v>
      </c>
      <c r="E83" s="47">
        <v>2</v>
      </c>
      <c r="F83" s="47">
        <v>2</v>
      </c>
      <c r="G83" s="47">
        <v>1</v>
      </c>
      <c r="H83" s="47">
        <v>1</v>
      </c>
      <c r="I83" s="47">
        <v>2</v>
      </c>
      <c r="J83" s="47">
        <v>2</v>
      </c>
      <c r="K83" s="47">
        <v>5</v>
      </c>
      <c r="L83" s="47">
        <v>2</v>
      </c>
      <c r="M83" s="47">
        <v>2</v>
      </c>
      <c r="N83" s="47">
        <v>1</v>
      </c>
      <c r="O83" s="2" t="s">
        <v>61</v>
      </c>
      <c r="P83" s="2" t="s">
        <v>62</v>
      </c>
    </row>
    <row r="84" spans="1:16" x14ac:dyDescent="0.2">
      <c r="A84" s="2" t="s">
        <v>88</v>
      </c>
      <c r="B84" s="2" t="s">
        <v>89</v>
      </c>
      <c r="C84" s="2" t="s">
        <v>50</v>
      </c>
      <c r="D84" s="73">
        <f>+VLOOKUP(Table1[[#This Row],[Project Name]],Table2[[Project Name]:[Funding Request]],2,FALSE)</f>
        <v>42000</v>
      </c>
      <c r="E84" s="47">
        <v>3</v>
      </c>
      <c r="F84" s="47">
        <v>2</v>
      </c>
      <c r="G84" s="47">
        <v>5</v>
      </c>
      <c r="H84" s="47">
        <v>2</v>
      </c>
      <c r="I84" s="47">
        <v>3</v>
      </c>
      <c r="J84" s="47">
        <v>2</v>
      </c>
      <c r="K84" s="47">
        <v>5</v>
      </c>
      <c r="L84" s="47">
        <v>3</v>
      </c>
      <c r="M84" s="47">
        <v>3</v>
      </c>
      <c r="N84" s="47">
        <v>3</v>
      </c>
      <c r="O84" s="2" t="s">
        <v>63</v>
      </c>
      <c r="P84" s="2" t="s">
        <v>64</v>
      </c>
    </row>
    <row r="85" spans="1:16" x14ac:dyDescent="0.2">
      <c r="A85" s="2" t="s">
        <v>88</v>
      </c>
      <c r="B85" s="2" t="s">
        <v>89</v>
      </c>
      <c r="C85" s="2" t="s">
        <v>50</v>
      </c>
      <c r="D85" s="73">
        <f>+VLOOKUP(Table1[[#This Row],[Project Name]],Table2[[Project Name]:[Funding Request]],2,FALSE)</f>
        <v>42000</v>
      </c>
      <c r="E85" s="47">
        <v>4</v>
      </c>
      <c r="F85" s="47">
        <v>2</v>
      </c>
      <c r="G85" s="47">
        <v>5</v>
      </c>
      <c r="H85" s="47">
        <v>2</v>
      </c>
      <c r="I85" s="47">
        <v>1</v>
      </c>
      <c r="J85" s="47">
        <v>3</v>
      </c>
      <c r="K85" s="47">
        <v>5</v>
      </c>
      <c r="L85" s="47">
        <v>3</v>
      </c>
      <c r="M85" s="47">
        <v>5</v>
      </c>
      <c r="N85" s="47">
        <v>3</v>
      </c>
      <c r="O85" s="2" t="s">
        <v>65</v>
      </c>
      <c r="P85" s="2" t="s">
        <v>66</v>
      </c>
    </row>
    <row r="86" spans="1:16" x14ac:dyDescent="0.2">
      <c r="A86" s="2" t="s">
        <v>88</v>
      </c>
      <c r="B86" s="2" t="s">
        <v>89</v>
      </c>
      <c r="C86" s="2" t="s">
        <v>50</v>
      </c>
      <c r="D86" s="73">
        <f>+VLOOKUP(Table1[[#This Row],[Project Name]],Table2[[Project Name]:[Funding Request]],2,FALSE)</f>
        <v>42000</v>
      </c>
      <c r="E86" s="47">
        <v>3</v>
      </c>
      <c r="F86" s="47">
        <v>3</v>
      </c>
      <c r="G86" s="47">
        <v>4</v>
      </c>
      <c r="H86" s="47">
        <v>3</v>
      </c>
      <c r="I86" s="47">
        <v>4</v>
      </c>
      <c r="J86" s="47">
        <v>4</v>
      </c>
      <c r="K86" s="47">
        <v>5</v>
      </c>
      <c r="L86" s="47">
        <v>4</v>
      </c>
      <c r="M86" s="47">
        <v>3</v>
      </c>
      <c r="N86" s="47">
        <v>3</v>
      </c>
      <c r="O86" s="2" t="s">
        <v>67</v>
      </c>
      <c r="P86" s="2" t="s">
        <v>68</v>
      </c>
    </row>
    <row r="87" spans="1:16" x14ac:dyDescent="0.2">
      <c r="A87" s="2" t="s">
        <v>88</v>
      </c>
      <c r="B87" s="2" t="s">
        <v>89</v>
      </c>
      <c r="C87" s="2" t="s">
        <v>50</v>
      </c>
      <c r="D87" s="73">
        <f>+VLOOKUP(Table1[[#This Row],[Project Name]],Table2[[Project Name]:[Funding Request]],2,FALSE)</f>
        <v>42000</v>
      </c>
      <c r="E87" s="47">
        <v>5</v>
      </c>
      <c r="F87" s="47">
        <v>4</v>
      </c>
      <c r="G87" s="47">
        <v>5</v>
      </c>
      <c r="H87" s="47">
        <v>2</v>
      </c>
      <c r="I87" s="47">
        <v>3</v>
      </c>
      <c r="J87" s="47">
        <v>2</v>
      </c>
      <c r="K87" s="47">
        <v>5</v>
      </c>
      <c r="L87" s="47">
        <v>4</v>
      </c>
      <c r="M87" s="47">
        <v>4</v>
      </c>
      <c r="N87" s="47">
        <v>3</v>
      </c>
      <c r="O87" s="2" t="s">
        <v>51</v>
      </c>
      <c r="P87" s="2" t="s">
        <v>52</v>
      </c>
    </row>
    <row r="88" spans="1:16" x14ac:dyDescent="0.2">
      <c r="A88" s="2" t="s">
        <v>88</v>
      </c>
      <c r="B88" s="2" t="s">
        <v>89</v>
      </c>
      <c r="C88" s="2" t="s">
        <v>50</v>
      </c>
      <c r="D88" s="73">
        <f>+VLOOKUP(Table1[[#This Row],[Project Name]],Table2[[Project Name]:[Funding Request]],2,FALSE)</f>
        <v>42000</v>
      </c>
      <c r="E88" s="47">
        <v>3</v>
      </c>
      <c r="F88" s="47">
        <v>3</v>
      </c>
      <c r="G88" s="47">
        <v>5</v>
      </c>
      <c r="H88" s="47">
        <v>3</v>
      </c>
      <c r="I88" s="47">
        <v>3</v>
      </c>
      <c r="J88" s="47">
        <v>3</v>
      </c>
      <c r="K88" s="47">
        <v>5</v>
      </c>
      <c r="L88" s="47">
        <v>4</v>
      </c>
      <c r="M88" s="47">
        <v>4</v>
      </c>
      <c r="N88" s="47">
        <v>3</v>
      </c>
      <c r="O88" s="2" t="s">
        <v>53</v>
      </c>
      <c r="P88" s="2" t="s">
        <v>54</v>
      </c>
    </row>
    <row r="89" spans="1:16" x14ac:dyDescent="0.2">
      <c r="A89" s="2" t="s">
        <v>88</v>
      </c>
      <c r="B89" s="2" t="s">
        <v>89</v>
      </c>
      <c r="C89" s="2" t="s">
        <v>50</v>
      </c>
      <c r="D89" s="73">
        <f>+VLOOKUP(Table1[[#This Row],[Project Name]],Table2[[Project Name]:[Funding Request]],2,FALSE)</f>
        <v>42000</v>
      </c>
      <c r="E89" s="47">
        <v>3</v>
      </c>
      <c r="F89" s="47">
        <v>3</v>
      </c>
      <c r="G89" s="47">
        <v>5</v>
      </c>
      <c r="H89" s="47">
        <v>2</v>
      </c>
      <c r="I89" s="47">
        <v>3</v>
      </c>
      <c r="J89" s="47">
        <v>2</v>
      </c>
      <c r="K89" s="47">
        <v>5</v>
      </c>
      <c r="L89" s="47">
        <v>4</v>
      </c>
      <c r="M89" s="47">
        <v>2</v>
      </c>
      <c r="N89" s="47">
        <v>3</v>
      </c>
      <c r="O89" s="2" t="s">
        <v>55</v>
      </c>
      <c r="P89" s="2" t="s">
        <v>56</v>
      </c>
    </row>
    <row r="90" spans="1:16" x14ac:dyDescent="0.2">
      <c r="A90" s="2" t="s">
        <v>88</v>
      </c>
      <c r="B90" s="2" t="s">
        <v>89</v>
      </c>
      <c r="C90" s="2" t="s">
        <v>50</v>
      </c>
      <c r="D90" s="73">
        <f>+VLOOKUP(Table1[[#This Row],[Project Name]],Table2[[Project Name]:[Funding Request]],2,FALSE)</f>
        <v>42000</v>
      </c>
      <c r="E90" s="47">
        <v>4</v>
      </c>
      <c r="F90" s="47">
        <v>2</v>
      </c>
      <c r="G90" s="47">
        <v>4</v>
      </c>
      <c r="H90" s="47">
        <v>2</v>
      </c>
      <c r="I90" s="47">
        <v>2</v>
      </c>
      <c r="J90" s="47">
        <v>2</v>
      </c>
      <c r="K90" s="47">
        <v>4</v>
      </c>
      <c r="L90" s="47">
        <v>3</v>
      </c>
      <c r="M90" s="47">
        <v>3</v>
      </c>
      <c r="N90" s="47">
        <v>2</v>
      </c>
      <c r="O90" s="2" t="s">
        <v>57</v>
      </c>
      <c r="P90" s="2" t="s">
        <v>58</v>
      </c>
    </row>
    <row r="91" spans="1:16" x14ac:dyDescent="0.2">
      <c r="A91" s="2" t="s">
        <v>88</v>
      </c>
      <c r="B91" s="2" t="s">
        <v>89</v>
      </c>
      <c r="C91" s="2" t="s">
        <v>50</v>
      </c>
      <c r="D91" s="73">
        <f>+VLOOKUP(Table1[[#This Row],[Project Name]],Table2[[Project Name]:[Funding Request]],2,FALSE)</f>
        <v>42000</v>
      </c>
      <c r="E91" s="47">
        <v>2</v>
      </c>
      <c r="F91" s="47">
        <v>2</v>
      </c>
      <c r="G91" s="47">
        <v>4</v>
      </c>
      <c r="H91" s="47">
        <v>2</v>
      </c>
      <c r="I91" s="47">
        <v>2</v>
      </c>
      <c r="J91" s="47">
        <v>2</v>
      </c>
      <c r="K91" s="47">
        <v>5</v>
      </c>
      <c r="L91" s="47">
        <v>4</v>
      </c>
      <c r="M91" s="47">
        <v>3</v>
      </c>
      <c r="N91" s="47">
        <v>3</v>
      </c>
      <c r="O91" s="2" t="s">
        <v>59</v>
      </c>
      <c r="P91" s="2" t="s">
        <v>60</v>
      </c>
    </row>
    <row r="92" spans="1:16" x14ac:dyDescent="0.2">
      <c r="A92" s="2" t="s">
        <v>90</v>
      </c>
      <c r="B92" s="2" t="s">
        <v>91</v>
      </c>
      <c r="C92" s="2" t="s">
        <v>50</v>
      </c>
      <c r="D92" s="73">
        <f>+VLOOKUP(Table1[[#This Row],[Project Name]],Table2[[Project Name]:[Funding Request]],2,FALSE)</f>
        <v>53950</v>
      </c>
      <c r="E92" s="47">
        <v>2</v>
      </c>
      <c r="F92" s="47">
        <v>3</v>
      </c>
      <c r="G92" s="47">
        <v>4</v>
      </c>
      <c r="H92" s="47">
        <v>2</v>
      </c>
      <c r="I92" s="47">
        <v>3</v>
      </c>
      <c r="J92" s="47">
        <v>2</v>
      </c>
      <c r="K92" s="47">
        <v>4</v>
      </c>
      <c r="L92" s="47">
        <v>2</v>
      </c>
      <c r="M92" s="47">
        <v>3</v>
      </c>
      <c r="N92" s="47">
        <v>3</v>
      </c>
      <c r="O92" s="2" t="s">
        <v>57</v>
      </c>
      <c r="P92" s="2" t="s">
        <v>58</v>
      </c>
    </row>
    <row r="93" spans="1:16" x14ac:dyDescent="0.2">
      <c r="A93" s="2" t="s">
        <v>90</v>
      </c>
      <c r="B93" s="2" t="s">
        <v>91</v>
      </c>
      <c r="C93" s="2" t="s">
        <v>50</v>
      </c>
      <c r="D93" s="73">
        <f>+VLOOKUP(Table1[[#This Row],[Project Name]],Table2[[Project Name]:[Funding Request]],2,FALSE)</f>
        <v>53950</v>
      </c>
      <c r="E93" s="47">
        <v>5</v>
      </c>
      <c r="F93" s="47">
        <v>3</v>
      </c>
      <c r="G93" s="47">
        <v>5</v>
      </c>
      <c r="H93" s="47">
        <v>3</v>
      </c>
      <c r="I93" s="47">
        <v>4</v>
      </c>
      <c r="J93" s="47">
        <v>3</v>
      </c>
      <c r="K93" s="47">
        <v>4</v>
      </c>
      <c r="L93" s="47">
        <v>4</v>
      </c>
      <c r="M93" s="47">
        <v>4</v>
      </c>
      <c r="N93" s="47">
        <v>3</v>
      </c>
      <c r="O93" s="2" t="s">
        <v>59</v>
      </c>
      <c r="P93" s="2" t="s">
        <v>60</v>
      </c>
    </row>
    <row r="94" spans="1:16" x14ac:dyDescent="0.2">
      <c r="A94" s="2" t="s">
        <v>90</v>
      </c>
      <c r="B94" s="2" t="s">
        <v>91</v>
      </c>
      <c r="C94" s="2" t="s">
        <v>50</v>
      </c>
      <c r="D94" s="73">
        <f>+VLOOKUP(Table1[[#This Row],[Project Name]],Table2[[Project Name]:[Funding Request]],2,FALSE)</f>
        <v>53950</v>
      </c>
      <c r="E94" s="47">
        <v>4</v>
      </c>
      <c r="F94" s="47">
        <v>4</v>
      </c>
      <c r="G94" s="47">
        <v>3</v>
      </c>
      <c r="H94" s="47">
        <v>4</v>
      </c>
      <c r="I94" s="47">
        <v>3</v>
      </c>
      <c r="J94" s="47">
        <v>3</v>
      </c>
      <c r="K94" s="47">
        <v>3</v>
      </c>
      <c r="L94" s="47">
        <v>4</v>
      </c>
      <c r="M94" s="47">
        <v>4</v>
      </c>
      <c r="N94" s="47">
        <v>4</v>
      </c>
      <c r="O94" s="2" t="s">
        <v>61</v>
      </c>
      <c r="P94" s="2" t="s">
        <v>62</v>
      </c>
    </row>
    <row r="95" spans="1:16" x14ac:dyDescent="0.2">
      <c r="A95" s="2" t="s">
        <v>90</v>
      </c>
      <c r="B95" s="2" t="s">
        <v>91</v>
      </c>
      <c r="C95" s="2" t="s">
        <v>50</v>
      </c>
      <c r="D95" s="73">
        <f>+VLOOKUP(Table1[[#This Row],[Project Name]],Table2[[Project Name]:[Funding Request]],2,FALSE)</f>
        <v>53950</v>
      </c>
      <c r="E95" s="47">
        <v>3</v>
      </c>
      <c r="F95" s="47">
        <v>3</v>
      </c>
      <c r="G95" s="47">
        <v>5</v>
      </c>
      <c r="H95" s="47">
        <v>3</v>
      </c>
      <c r="I95" s="47">
        <v>4</v>
      </c>
      <c r="J95" s="47">
        <v>2</v>
      </c>
      <c r="K95" s="47">
        <v>4</v>
      </c>
      <c r="L95" s="47">
        <v>3</v>
      </c>
      <c r="M95" s="47">
        <v>3</v>
      </c>
      <c r="N95" s="47">
        <v>3</v>
      </c>
      <c r="O95" s="2" t="s">
        <v>63</v>
      </c>
      <c r="P95" s="2" t="s">
        <v>64</v>
      </c>
    </row>
    <row r="96" spans="1:16" x14ac:dyDescent="0.2">
      <c r="A96" s="2" t="s">
        <v>90</v>
      </c>
      <c r="B96" s="2" t="s">
        <v>91</v>
      </c>
      <c r="C96" s="2" t="s">
        <v>50</v>
      </c>
      <c r="D96" s="73">
        <f>+VLOOKUP(Table1[[#This Row],[Project Name]],Table2[[Project Name]:[Funding Request]],2,FALSE)</f>
        <v>53950</v>
      </c>
      <c r="E96" s="47">
        <v>5</v>
      </c>
      <c r="F96" s="47">
        <v>5</v>
      </c>
      <c r="G96" s="47">
        <v>5</v>
      </c>
      <c r="H96" s="47">
        <v>5</v>
      </c>
      <c r="I96" s="47">
        <v>3</v>
      </c>
      <c r="J96" s="47">
        <v>2</v>
      </c>
      <c r="K96" s="47">
        <v>3</v>
      </c>
      <c r="L96" s="47">
        <v>4</v>
      </c>
      <c r="M96" s="47">
        <v>3</v>
      </c>
      <c r="N96" s="47">
        <v>3</v>
      </c>
      <c r="O96" s="2" t="s">
        <v>65</v>
      </c>
      <c r="P96" s="2" t="s">
        <v>66</v>
      </c>
    </row>
    <row r="97" spans="1:16" x14ac:dyDescent="0.2">
      <c r="A97" s="2" t="s">
        <v>90</v>
      </c>
      <c r="B97" s="2" t="s">
        <v>91</v>
      </c>
      <c r="C97" s="2" t="s">
        <v>50</v>
      </c>
      <c r="D97" s="73">
        <f>+VLOOKUP(Table1[[#This Row],[Project Name]],Table2[[Project Name]:[Funding Request]],2,FALSE)</f>
        <v>53950</v>
      </c>
      <c r="E97" s="47">
        <v>5</v>
      </c>
      <c r="F97" s="47">
        <v>4</v>
      </c>
      <c r="G97" s="47">
        <v>4</v>
      </c>
      <c r="H97" s="47">
        <v>5</v>
      </c>
      <c r="I97" s="47">
        <v>4</v>
      </c>
      <c r="J97" s="47">
        <v>3</v>
      </c>
      <c r="K97" s="47">
        <v>4</v>
      </c>
      <c r="L97" s="47">
        <v>4</v>
      </c>
      <c r="M97" s="47">
        <v>3</v>
      </c>
      <c r="N97" s="47">
        <v>3</v>
      </c>
      <c r="O97" s="2" t="s">
        <v>67</v>
      </c>
      <c r="P97" s="2" t="s">
        <v>68</v>
      </c>
    </row>
    <row r="98" spans="1:16" x14ac:dyDescent="0.2">
      <c r="A98" s="2" t="s">
        <v>90</v>
      </c>
      <c r="B98" s="2" t="s">
        <v>91</v>
      </c>
      <c r="C98" s="2" t="s">
        <v>50</v>
      </c>
      <c r="D98" s="73">
        <f>+VLOOKUP(Table1[[#This Row],[Project Name]],Table2[[Project Name]:[Funding Request]],2,FALSE)</f>
        <v>53950</v>
      </c>
      <c r="E98" s="47">
        <v>5</v>
      </c>
      <c r="F98" s="47">
        <v>4</v>
      </c>
      <c r="G98" s="47">
        <v>4</v>
      </c>
      <c r="H98" s="47">
        <v>4</v>
      </c>
      <c r="I98" s="47">
        <v>4</v>
      </c>
      <c r="J98" s="47">
        <v>3</v>
      </c>
      <c r="K98" s="47">
        <v>4</v>
      </c>
      <c r="L98" s="47">
        <v>5</v>
      </c>
      <c r="M98" s="47">
        <v>3</v>
      </c>
      <c r="N98" s="47">
        <v>4</v>
      </c>
      <c r="O98" s="2" t="s">
        <v>51</v>
      </c>
      <c r="P98" s="2" t="s">
        <v>52</v>
      </c>
    </row>
    <row r="99" spans="1:16" x14ac:dyDescent="0.2">
      <c r="A99" s="2" t="s">
        <v>90</v>
      </c>
      <c r="B99" s="2" t="s">
        <v>91</v>
      </c>
      <c r="C99" s="2" t="s">
        <v>50</v>
      </c>
      <c r="D99" s="73">
        <f>+VLOOKUP(Table1[[#This Row],[Project Name]],Table2[[Project Name]:[Funding Request]],2,FALSE)</f>
        <v>53950</v>
      </c>
      <c r="E99" s="47">
        <v>4</v>
      </c>
      <c r="F99" s="47">
        <v>3</v>
      </c>
      <c r="G99" s="47">
        <v>4</v>
      </c>
      <c r="H99" s="47">
        <v>3</v>
      </c>
      <c r="I99" s="47">
        <v>4</v>
      </c>
      <c r="J99" s="47">
        <v>3</v>
      </c>
      <c r="K99" s="47">
        <v>3</v>
      </c>
      <c r="L99" s="47">
        <v>4</v>
      </c>
      <c r="M99" s="47">
        <v>2</v>
      </c>
      <c r="N99" s="47">
        <v>3</v>
      </c>
      <c r="O99" s="2" t="s">
        <v>53</v>
      </c>
      <c r="P99" s="2" t="s">
        <v>54</v>
      </c>
    </row>
    <row r="100" spans="1:16" x14ac:dyDescent="0.2">
      <c r="A100" s="2" t="s">
        <v>90</v>
      </c>
      <c r="B100" s="2" t="s">
        <v>91</v>
      </c>
      <c r="C100" s="2" t="s">
        <v>50</v>
      </c>
      <c r="D100" s="73">
        <f>+VLOOKUP(Table1[[#This Row],[Project Name]],Table2[[Project Name]:[Funding Request]],2,FALSE)</f>
        <v>53950</v>
      </c>
      <c r="E100" s="47">
        <v>5</v>
      </c>
      <c r="F100" s="47">
        <v>4</v>
      </c>
      <c r="G100" s="47">
        <v>4</v>
      </c>
      <c r="H100" s="47">
        <v>3</v>
      </c>
      <c r="I100" s="47">
        <v>5</v>
      </c>
      <c r="J100" s="47">
        <v>3</v>
      </c>
      <c r="K100" s="47">
        <v>2</v>
      </c>
      <c r="L100" s="47">
        <v>3</v>
      </c>
      <c r="M100" s="47">
        <v>2</v>
      </c>
      <c r="N100" s="47">
        <v>3</v>
      </c>
      <c r="O100" s="2" t="s">
        <v>55</v>
      </c>
      <c r="P100" s="2" t="s">
        <v>56</v>
      </c>
    </row>
    <row r="101" spans="1:16" x14ac:dyDescent="0.2">
      <c r="A101" s="2" t="s">
        <v>92</v>
      </c>
      <c r="B101" s="2" t="s">
        <v>93</v>
      </c>
      <c r="C101" s="2" t="s">
        <v>71</v>
      </c>
      <c r="D101" s="73">
        <f>+VLOOKUP(Table1[[#This Row],[Project Name]],Table2[[Project Name]:[Funding Request]],2,FALSE)</f>
        <v>40000</v>
      </c>
      <c r="E101" s="47">
        <v>5</v>
      </c>
      <c r="F101" s="47">
        <v>4</v>
      </c>
      <c r="G101" s="47">
        <v>4</v>
      </c>
      <c r="H101" s="47">
        <v>3</v>
      </c>
      <c r="I101" s="47">
        <v>3</v>
      </c>
      <c r="J101" s="47">
        <v>3</v>
      </c>
      <c r="K101" s="47">
        <v>5</v>
      </c>
      <c r="L101" s="47">
        <v>3</v>
      </c>
      <c r="M101" s="47">
        <v>3</v>
      </c>
      <c r="N101" s="47">
        <v>5</v>
      </c>
      <c r="O101" s="2" t="s">
        <v>51</v>
      </c>
      <c r="P101" s="2" t="s">
        <v>52</v>
      </c>
    </row>
    <row r="102" spans="1:16" x14ac:dyDescent="0.2">
      <c r="A102" s="2" t="s">
        <v>92</v>
      </c>
      <c r="B102" s="2" t="s">
        <v>93</v>
      </c>
      <c r="C102" s="2" t="s">
        <v>71</v>
      </c>
      <c r="D102" s="73">
        <f>+VLOOKUP(Table1[[#This Row],[Project Name]],Table2[[Project Name]:[Funding Request]],2,FALSE)</f>
        <v>40000</v>
      </c>
      <c r="E102" s="47">
        <v>4</v>
      </c>
      <c r="F102" s="47">
        <v>4</v>
      </c>
      <c r="G102" s="47">
        <v>3</v>
      </c>
      <c r="H102" s="47">
        <v>3</v>
      </c>
      <c r="I102" s="47">
        <v>3</v>
      </c>
      <c r="J102" s="47">
        <v>2</v>
      </c>
      <c r="K102" s="47">
        <v>5</v>
      </c>
      <c r="L102" s="47">
        <v>2</v>
      </c>
      <c r="M102" s="47">
        <v>3</v>
      </c>
      <c r="N102" s="47">
        <v>3</v>
      </c>
      <c r="O102" s="2" t="s">
        <v>53</v>
      </c>
      <c r="P102" s="2" t="s">
        <v>54</v>
      </c>
    </row>
    <row r="103" spans="1:16" x14ac:dyDescent="0.2">
      <c r="A103" s="2" t="s">
        <v>92</v>
      </c>
      <c r="B103" s="2" t="s">
        <v>93</v>
      </c>
      <c r="C103" s="2" t="s">
        <v>71</v>
      </c>
      <c r="D103" s="73">
        <f>+VLOOKUP(Table1[[#This Row],[Project Name]],Table2[[Project Name]:[Funding Request]],2,FALSE)</f>
        <v>40000</v>
      </c>
      <c r="E103" s="47">
        <v>4</v>
      </c>
      <c r="F103" s="47">
        <v>3</v>
      </c>
      <c r="G103" s="47">
        <v>2</v>
      </c>
      <c r="H103" s="47">
        <v>3</v>
      </c>
      <c r="I103" s="47">
        <v>2</v>
      </c>
      <c r="J103" s="47">
        <v>2</v>
      </c>
      <c r="K103" s="47">
        <v>5</v>
      </c>
      <c r="L103" s="47">
        <v>2</v>
      </c>
      <c r="M103" s="47">
        <v>3</v>
      </c>
      <c r="N103" s="47">
        <v>3</v>
      </c>
      <c r="O103" s="2" t="s">
        <v>55</v>
      </c>
      <c r="P103" s="2" t="s">
        <v>56</v>
      </c>
    </row>
    <row r="104" spans="1:16" x14ac:dyDescent="0.2">
      <c r="A104" s="2" t="s">
        <v>92</v>
      </c>
      <c r="B104" s="2" t="s">
        <v>93</v>
      </c>
      <c r="C104" s="2" t="s">
        <v>71</v>
      </c>
      <c r="D104" s="73">
        <f>+VLOOKUP(Table1[[#This Row],[Project Name]],Table2[[Project Name]:[Funding Request]],2,FALSE)</f>
        <v>40000</v>
      </c>
      <c r="E104" s="47">
        <v>3</v>
      </c>
      <c r="F104" s="47">
        <v>2</v>
      </c>
      <c r="G104" s="47">
        <v>1</v>
      </c>
      <c r="H104" s="47">
        <v>2</v>
      </c>
      <c r="I104" s="47">
        <v>2</v>
      </c>
      <c r="J104" s="47">
        <v>2</v>
      </c>
      <c r="K104" s="47">
        <v>5</v>
      </c>
      <c r="L104" s="47">
        <v>2</v>
      </c>
      <c r="M104" s="47">
        <v>3</v>
      </c>
      <c r="N104" s="47">
        <v>3</v>
      </c>
      <c r="O104" s="2" t="s">
        <v>57</v>
      </c>
      <c r="P104" s="2" t="s">
        <v>58</v>
      </c>
    </row>
    <row r="105" spans="1:16" x14ac:dyDescent="0.2">
      <c r="A105" s="2" t="s">
        <v>92</v>
      </c>
      <c r="B105" s="2" t="s">
        <v>93</v>
      </c>
      <c r="C105" s="2" t="s">
        <v>71</v>
      </c>
      <c r="D105" s="73">
        <f>+VLOOKUP(Table1[[#This Row],[Project Name]],Table2[[Project Name]:[Funding Request]],2,FALSE)</f>
        <v>40000</v>
      </c>
      <c r="E105" s="47">
        <v>5</v>
      </c>
      <c r="F105" s="47">
        <v>4</v>
      </c>
      <c r="G105" s="47">
        <v>4</v>
      </c>
      <c r="H105" s="47">
        <v>4</v>
      </c>
      <c r="I105" s="47">
        <v>4</v>
      </c>
      <c r="J105" s="47">
        <v>3</v>
      </c>
      <c r="K105" s="47">
        <v>5</v>
      </c>
      <c r="L105" s="47">
        <v>3</v>
      </c>
      <c r="M105" s="47">
        <v>4</v>
      </c>
      <c r="N105" s="47">
        <v>3</v>
      </c>
      <c r="O105" s="2" t="s">
        <v>59</v>
      </c>
      <c r="P105" s="2" t="s">
        <v>60</v>
      </c>
    </row>
    <row r="106" spans="1:16" x14ac:dyDescent="0.2">
      <c r="A106" s="2" t="s">
        <v>92</v>
      </c>
      <c r="B106" s="2" t="s">
        <v>93</v>
      </c>
      <c r="C106" s="2" t="s">
        <v>71</v>
      </c>
      <c r="D106" s="73">
        <f>+VLOOKUP(Table1[[#This Row],[Project Name]],Table2[[Project Name]:[Funding Request]],2,FALSE)</f>
        <v>40000</v>
      </c>
      <c r="E106" s="47">
        <v>5</v>
      </c>
      <c r="F106" s="47">
        <v>4</v>
      </c>
      <c r="G106" s="47">
        <v>3</v>
      </c>
      <c r="H106" s="47">
        <v>4</v>
      </c>
      <c r="I106" s="47">
        <v>3</v>
      </c>
      <c r="J106" s="47">
        <v>3</v>
      </c>
      <c r="K106" s="47">
        <v>3</v>
      </c>
      <c r="L106" s="47">
        <v>4</v>
      </c>
      <c r="M106" s="47">
        <v>4</v>
      </c>
      <c r="N106" s="47">
        <v>4</v>
      </c>
      <c r="O106" s="2" t="s">
        <v>61</v>
      </c>
      <c r="P106" s="2" t="s">
        <v>62</v>
      </c>
    </row>
    <row r="107" spans="1:16" x14ac:dyDescent="0.2">
      <c r="A107" s="2" t="s">
        <v>92</v>
      </c>
      <c r="B107" s="2" t="s">
        <v>93</v>
      </c>
      <c r="C107" s="2" t="s">
        <v>71</v>
      </c>
      <c r="D107" s="73">
        <f>+VLOOKUP(Table1[[#This Row],[Project Name]],Table2[[Project Name]:[Funding Request]],2,FALSE)</f>
        <v>40000</v>
      </c>
      <c r="E107" s="47">
        <v>3</v>
      </c>
      <c r="F107" s="47">
        <v>3</v>
      </c>
      <c r="G107" s="47">
        <v>2</v>
      </c>
      <c r="H107" s="47">
        <v>3</v>
      </c>
      <c r="I107" s="47">
        <v>2</v>
      </c>
      <c r="J107" s="47">
        <v>2</v>
      </c>
      <c r="K107" s="47">
        <v>5</v>
      </c>
      <c r="L107" s="47">
        <v>2</v>
      </c>
      <c r="M107" s="47">
        <v>2</v>
      </c>
      <c r="N107" s="47">
        <v>4</v>
      </c>
      <c r="O107" s="2" t="s">
        <v>63</v>
      </c>
      <c r="P107" s="2" t="s">
        <v>64</v>
      </c>
    </row>
    <row r="108" spans="1:16" x14ac:dyDescent="0.2">
      <c r="A108" s="2" t="s">
        <v>92</v>
      </c>
      <c r="B108" s="2" t="s">
        <v>93</v>
      </c>
      <c r="C108" s="2" t="s">
        <v>71</v>
      </c>
      <c r="D108" s="73">
        <f>+VLOOKUP(Table1[[#This Row],[Project Name]],Table2[[Project Name]:[Funding Request]],2,FALSE)</f>
        <v>40000</v>
      </c>
      <c r="E108" s="47">
        <v>5</v>
      </c>
      <c r="F108" s="47">
        <v>5</v>
      </c>
      <c r="G108" s="47">
        <v>3</v>
      </c>
      <c r="H108" s="47">
        <v>3</v>
      </c>
      <c r="I108" s="47">
        <v>5</v>
      </c>
      <c r="J108" s="47">
        <v>3</v>
      </c>
      <c r="K108" s="47">
        <v>5</v>
      </c>
      <c r="L108" s="47">
        <v>3</v>
      </c>
      <c r="M108" s="47">
        <v>4</v>
      </c>
      <c r="N108" s="47">
        <v>5</v>
      </c>
      <c r="O108" s="2" t="s">
        <v>65</v>
      </c>
      <c r="P108" s="2" t="s">
        <v>66</v>
      </c>
    </row>
    <row r="109" spans="1:16" x14ac:dyDescent="0.2">
      <c r="A109" s="2" t="s">
        <v>92</v>
      </c>
      <c r="B109" s="2" t="s">
        <v>93</v>
      </c>
      <c r="C109" s="2" t="s">
        <v>71</v>
      </c>
      <c r="D109" s="73">
        <f>+VLOOKUP(Table1[[#This Row],[Project Name]],Table2[[Project Name]:[Funding Request]],2,FALSE)</f>
        <v>40000</v>
      </c>
      <c r="E109" s="47">
        <v>5</v>
      </c>
      <c r="F109" s="47">
        <v>3</v>
      </c>
      <c r="G109" s="47">
        <v>2</v>
      </c>
      <c r="H109" s="47">
        <v>2</v>
      </c>
      <c r="I109" s="47">
        <v>2</v>
      </c>
      <c r="J109" s="47">
        <v>2</v>
      </c>
      <c r="K109" s="47">
        <v>5</v>
      </c>
      <c r="L109" s="47">
        <v>2</v>
      </c>
      <c r="M109" s="47">
        <v>2</v>
      </c>
      <c r="N109" s="47">
        <v>3</v>
      </c>
      <c r="O109" s="2" t="s">
        <v>67</v>
      </c>
      <c r="P109" s="2" t="s">
        <v>68</v>
      </c>
    </row>
    <row r="110" spans="1:16" x14ac:dyDescent="0.2">
      <c r="A110" s="2" t="s">
        <v>92</v>
      </c>
      <c r="B110" s="2" t="s">
        <v>94</v>
      </c>
      <c r="C110" s="2" t="s">
        <v>71</v>
      </c>
      <c r="D110" s="73">
        <f>+VLOOKUP(Table1[[#This Row],[Project Name]],Table2[[Project Name]:[Funding Request]],2,FALSE)</f>
        <v>25000</v>
      </c>
      <c r="E110" s="47">
        <v>3</v>
      </c>
      <c r="F110" s="47">
        <v>5</v>
      </c>
      <c r="G110" s="47">
        <v>5</v>
      </c>
      <c r="H110" s="47">
        <v>5</v>
      </c>
      <c r="I110" s="47">
        <v>3</v>
      </c>
      <c r="J110" s="47">
        <v>4</v>
      </c>
      <c r="K110" s="47">
        <v>5</v>
      </c>
      <c r="L110" s="47">
        <v>3</v>
      </c>
      <c r="M110" s="47">
        <v>4</v>
      </c>
      <c r="N110" s="47">
        <v>3</v>
      </c>
      <c r="O110" s="2" t="s">
        <v>51</v>
      </c>
      <c r="P110" s="2" t="s">
        <v>52</v>
      </c>
    </row>
    <row r="111" spans="1:16" x14ac:dyDescent="0.2">
      <c r="A111" s="2" t="s">
        <v>92</v>
      </c>
      <c r="B111" s="2" t="s">
        <v>94</v>
      </c>
      <c r="C111" s="2" t="s">
        <v>71</v>
      </c>
      <c r="D111" s="73">
        <f>+VLOOKUP(Table1[[#This Row],[Project Name]],Table2[[Project Name]:[Funding Request]],2,FALSE)</f>
        <v>25000</v>
      </c>
      <c r="E111" s="47">
        <v>4</v>
      </c>
      <c r="F111" s="47">
        <v>3</v>
      </c>
      <c r="G111" s="47">
        <v>4</v>
      </c>
      <c r="H111" s="47">
        <v>3</v>
      </c>
      <c r="I111" s="47">
        <v>4</v>
      </c>
      <c r="J111" s="47">
        <v>3</v>
      </c>
      <c r="K111" s="47">
        <v>5</v>
      </c>
      <c r="L111" s="47">
        <v>4</v>
      </c>
      <c r="M111" s="47">
        <v>3</v>
      </c>
      <c r="N111" s="47">
        <v>3</v>
      </c>
      <c r="O111" s="2" t="s">
        <v>53</v>
      </c>
      <c r="P111" s="2" t="s">
        <v>54</v>
      </c>
    </row>
    <row r="112" spans="1:16" x14ac:dyDescent="0.2">
      <c r="A112" s="2" t="s">
        <v>92</v>
      </c>
      <c r="B112" s="2" t="s">
        <v>94</v>
      </c>
      <c r="C112" s="2" t="s">
        <v>71</v>
      </c>
      <c r="D112" s="73">
        <f>+VLOOKUP(Table1[[#This Row],[Project Name]],Table2[[Project Name]:[Funding Request]],2,FALSE)</f>
        <v>25000</v>
      </c>
      <c r="E112" s="47">
        <v>4</v>
      </c>
      <c r="F112" s="47">
        <v>3</v>
      </c>
      <c r="G112" s="47">
        <v>3</v>
      </c>
      <c r="H112" s="47">
        <v>3</v>
      </c>
      <c r="I112" s="47">
        <v>2</v>
      </c>
      <c r="J112" s="47">
        <v>3</v>
      </c>
      <c r="K112" s="47">
        <v>5</v>
      </c>
      <c r="L112" s="47">
        <v>3</v>
      </c>
      <c r="M112" s="47">
        <v>4</v>
      </c>
      <c r="N112" s="47">
        <v>4</v>
      </c>
      <c r="O112" s="2" t="s">
        <v>55</v>
      </c>
      <c r="P112" s="2" t="s">
        <v>56</v>
      </c>
    </row>
    <row r="113" spans="1:16" x14ac:dyDescent="0.2">
      <c r="A113" s="2" t="s">
        <v>92</v>
      </c>
      <c r="B113" s="2" t="s">
        <v>94</v>
      </c>
      <c r="C113" s="2" t="s">
        <v>71</v>
      </c>
      <c r="D113" s="73">
        <f>+VLOOKUP(Table1[[#This Row],[Project Name]],Table2[[Project Name]:[Funding Request]],2,FALSE)</f>
        <v>25000</v>
      </c>
      <c r="E113" s="47">
        <v>4</v>
      </c>
      <c r="F113" s="47">
        <v>3</v>
      </c>
      <c r="G113" s="47">
        <v>3</v>
      </c>
      <c r="H113" s="47">
        <v>5</v>
      </c>
      <c r="I113" s="47">
        <v>4</v>
      </c>
      <c r="J113" s="47">
        <v>4</v>
      </c>
      <c r="K113" s="47">
        <v>5</v>
      </c>
      <c r="L113" s="47">
        <v>3</v>
      </c>
      <c r="M113" s="47">
        <v>4</v>
      </c>
      <c r="N113" s="47">
        <v>3</v>
      </c>
      <c r="O113" s="2" t="s">
        <v>57</v>
      </c>
      <c r="P113" s="2" t="s">
        <v>58</v>
      </c>
    </row>
    <row r="114" spans="1:16" x14ac:dyDescent="0.2">
      <c r="A114" s="2" t="s">
        <v>92</v>
      </c>
      <c r="B114" s="2" t="s">
        <v>94</v>
      </c>
      <c r="C114" s="2" t="s">
        <v>71</v>
      </c>
      <c r="D114" s="73">
        <f>+VLOOKUP(Table1[[#This Row],[Project Name]],Table2[[Project Name]:[Funding Request]],2,FALSE)</f>
        <v>25000</v>
      </c>
      <c r="E114" s="47">
        <v>4</v>
      </c>
      <c r="F114" s="47">
        <v>4</v>
      </c>
      <c r="G114" s="47">
        <v>5</v>
      </c>
      <c r="H114" s="47">
        <v>5</v>
      </c>
      <c r="I114" s="47">
        <v>5</v>
      </c>
      <c r="J114" s="47">
        <v>5</v>
      </c>
      <c r="K114" s="47">
        <v>5</v>
      </c>
      <c r="L114" s="47">
        <v>5</v>
      </c>
      <c r="M114" s="47">
        <v>5</v>
      </c>
      <c r="N114" s="47">
        <v>4</v>
      </c>
      <c r="O114" s="2" t="s">
        <v>59</v>
      </c>
      <c r="P114" s="2" t="s">
        <v>60</v>
      </c>
    </row>
    <row r="115" spans="1:16" x14ac:dyDescent="0.2">
      <c r="A115" s="2" t="s">
        <v>92</v>
      </c>
      <c r="B115" s="2" t="s">
        <v>94</v>
      </c>
      <c r="C115" s="2" t="s">
        <v>71</v>
      </c>
      <c r="D115" s="73">
        <f>+VLOOKUP(Table1[[#This Row],[Project Name]],Table2[[Project Name]:[Funding Request]],2,FALSE)</f>
        <v>25000</v>
      </c>
      <c r="E115" s="47">
        <v>5</v>
      </c>
      <c r="F115" s="47">
        <v>5</v>
      </c>
      <c r="G115" s="47">
        <v>4</v>
      </c>
      <c r="H115" s="47">
        <v>5</v>
      </c>
      <c r="I115" s="47">
        <v>4</v>
      </c>
      <c r="J115" s="47">
        <v>4</v>
      </c>
      <c r="K115" s="47">
        <v>5</v>
      </c>
      <c r="L115" s="47">
        <v>4</v>
      </c>
      <c r="M115" s="47">
        <v>5</v>
      </c>
      <c r="N115" s="47">
        <v>4</v>
      </c>
      <c r="O115" s="2" t="s">
        <v>61</v>
      </c>
      <c r="P115" s="2" t="s">
        <v>62</v>
      </c>
    </row>
    <row r="116" spans="1:16" x14ac:dyDescent="0.2">
      <c r="A116" s="2" t="s">
        <v>92</v>
      </c>
      <c r="B116" s="2" t="s">
        <v>94</v>
      </c>
      <c r="C116" s="2" t="s">
        <v>71</v>
      </c>
      <c r="D116" s="73">
        <f>+VLOOKUP(Table1[[#This Row],[Project Name]],Table2[[Project Name]:[Funding Request]],2,FALSE)</f>
        <v>25000</v>
      </c>
      <c r="E116" s="47">
        <v>5</v>
      </c>
      <c r="F116" s="47">
        <v>3</v>
      </c>
      <c r="G116" s="47">
        <v>5</v>
      </c>
      <c r="H116" s="47">
        <v>5</v>
      </c>
      <c r="I116" s="47">
        <v>4</v>
      </c>
      <c r="J116" s="47">
        <v>3</v>
      </c>
      <c r="K116" s="47">
        <v>5</v>
      </c>
      <c r="L116" s="47">
        <v>3</v>
      </c>
      <c r="M116" s="47">
        <v>3</v>
      </c>
      <c r="N116" s="47">
        <v>3</v>
      </c>
      <c r="O116" s="2" t="s">
        <v>63</v>
      </c>
      <c r="P116" s="2" t="s">
        <v>64</v>
      </c>
    </row>
    <row r="117" spans="1:16" x14ac:dyDescent="0.2">
      <c r="A117" s="2" t="s">
        <v>92</v>
      </c>
      <c r="B117" s="2" t="s">
        <v>94</v>
      </c>
      <c r="C117" s="2" t="s">
        <v>71</v>
      </c>
      <c r="D117" s="73">
        <f>+VLOOKUP(Table1[[#This Row],[Project Name]],Table2[[Project Name]:[Funding Request]],2,FALSE)</f>
        <v>25000</v>
      </c>
      <c r="E117" s="47">
        <v>5</v>
      </c>
      <c r="F117" s="47">
        <v>5</v>
      </c>
      <c r="G117" s="47">
        <v>5</v>
      </c>
      <c r="H117" s="47">
        <v>5</v>
      </c>
      <c r="I117" s="47">
        <v>5</v>
      </c>
      <c r="J117" s="47">
        <v>5</v>
      </c>
      <c r="K117" s="47">
        <v>5</v>
      </c>
      <c r="L117" s="47">
        <v>5</v>
      </c>
      <c r="M117" s="47">
        <v>5</v>
      </c>
      <c r="N117" s="47">
        <v>5</v>
      </c>
      <c r="O117" s="2" t="s">
        <v>65</v>
      </c>
      <c r="P117" s="2" t="s">
        <v>66</v>
      </c>
    </row>
    <row r="118" spans="1:16" x14ac:dyDescent="0.2">
      <c r="A118" s="2" t="s">
        <v>92</v>
      </c>
      <c r="B118" s="2" t="s">
        <v>94</v>
      </c>
      <c r="C118" s="2" t="s">
        <v>71</v>
      </c>
      <c r="D118" s="73">
        <f>+VLOOKUP(Table1[[#This Row],[Project Name]],Table2[[Project Name]:[Funding Request]],2,FALSE)</f>
        <v>25000</v>
      </c>
      <c r="E118" s="47">
        <v>5</v>
      </c>
      <c r="F118" s="47">
        <v>5</v>
      </c>
      <c r="G118" s="47">
        <v>4</v>
      </c>
      <c r="H118" s="47">
        <v>4</v>
      </c>
      <c r="I118" s="47">
        <v>4</v>
      </c>
      <c r="J118" s="47">
        <v>4</v>
      </c>
      <c r="K118" s="47">
        <v>5</v>
      </c>
      <c r="L118" s="47">
        <v>5</v>
      </c>
      <c r="M118" s="47">
        <v>5</v>
      </c>
      <c r="N118" s="47">
        <v>4</v>
      </c>
      <c r="O118" s="2" t="s">
        <v>67</v>
      </c>
      <c r="P118" s="2" t="s">
        <v>68</v>
      </c>
    </row>
    <row r="119" spans="1:16" x14ac:dyDescent="0.2">
      <c r="A119" s="2" t="s">
        <v>95</v>
      </c>
      <c r="B119" s="2" t="s">
        <v>96</v>
      </c>
      <c r="C119" s="2" t="s">
        <v>71</v>
      </c>
      <c r="D119" s="73">
        <f>+VLOOKUP(Table1[[#This Row],[Project Name]],Table2[[Project Name]:[Funding Request]],2,FALSE)</f>
        <v>30000</v>
      </c>
      <c r="E119" s="47">
        <v>5</v>
      </c>
      <c r="F119" s="47">
        <v>5</v>
      </c>
      <c r="G119" s="47">
        <v>5</v>
      </c>
      <c r="H119" s="47">
        <v>5</v>
      </c>
      <c r="I119" s="47">
        <v>5</v>
      </c>
      <c r="J119" s="47">
        <v>5</v>
      </c>
      <c r="K119" s="47">
        <v>3</v>
      </c>
      <c r="L119" s="47">
        <v>5</v>
      </c>
      <c r="M119" s="47">
        <v>5</v>
      </c>
      <c r="N119" s="47">
        <v>5</v>
      </c>
      <c r="O119" s="2" t="s">
        <v>65</v>
      </c>
      <c r="P119" s="2" t="s">
        <v>66</v>
      </c>
    </row>
    <row r="120" spans="1:16" x14ac:dyDescent="0.2">
      <c r="A120" s="2" t="s">
        <v>95</v>
      </c>
      <c r="B120" s="2" t="s">
        <v>96</v>
      </c>
      <c r="C120" s="2" t="s">
        <v>71</v>
      </c>
      <c r="D120" s="73">
        <f>+VLOOKUP(Table1[[#This Row],[Project Name]],Table2[[Project Name]:[Funding Request]],2,FALSE)</f>
        <v>30000</v>
      </c>
      <c r="E120" s="47">
        <v>5</v>
      </c>
      <c r="F120" s="47">
        <v>5</v>
      </c>
      <c r="G120" s="47">
        <v>4</v>
      </c>
      <c r="H120" s="47">
        <v>5</v>
      </c>
      <c r="I120" s="47">
        <v>5</v>
      </c>
      <c r="J120" s="47">
        <v>5</v>
      </c>
      <c r="K120" s="47">
        <v>2</v>
      </c>
      <c r="L120" s="47">
        <v>4</v>
      </c>
      <c r="M120" s="47">
        <v>3</v>
      </c>
      <c r="N120" s="47">
        <v>2</v>
      </c>
      <c r="O120" s="2" t="s">
        <v>67</v>
      </c>
      <c r="P120" s="2" t="s">
        <v>68</v>
      </c>
    </row>
    <row r="121" spans="1:16" x14ac:dyDescent="0.2">
      <c r="A121" s="2" t="s">
        <v>95</v>
      </c>
      <c r="B121" s="2" t="s">
        <v>96</v>
      </c>
      <c r="C121" s="2" t="s">
        <v>71</v>
      </c>
      <c r="D121" s="73">
        <f>+VLOOKUP(Table1[[#This Row],[Project Name]],Table2[[Project Name]:[Funding Request]],2,FALSE)</f>
        <v>30000</v>
      </c>
      <c r="E121" s="47">
        <v>5</v>
      </c>
      <c r="F121" s="47">
        <v>5</v>
      </c>
      <c r="G121" s="47">
        <v>5</v>
      </c>
      <c r="H121" s="47">
        <v>5</v>
      </c>
      <c r="I121" s="47">
        <v>5</v>
      </c>
      <c r="J121" s="47">
        <v>3</v>
      </c>
      <c r="K121" s="47">
        <v>2</v>
      </c>
      <c r="L121" s="47">
        <v>5</v>
      </c>
      <c r="M121" s="47">
        <v>5</v>
      </c>
      <c r="N121" s="47">
        <v>3</v>
      </c>
      <c r="O121" s="2" t="s">
        <v>51</v>
      </c>
      <c r="P121" s="2" t="s">
        <v>52</v>
      </c>
    </row>
    <row r="122" spans="1:16" x14ac:dyDescent="0.2">
      <c r="A122" s="2" t="s">
        <v>95</v>
      </c>
      <c r="B122" s="2" t="s">
        <v>96</v>
      </c>
      <c r="C122" s="2" t="s">
        <v>71</v>
      </c>
      <c r="D122" s="73">
        <f>+VLOOKUP(Table1[[#This Row],[Project Name]],Table2[[Project Name]:[Funding Request]],2,FALSE)</f>
        <v>30000</v>
      </c>
      <c r="E122" s="47">
        <v>5</v>
      </c>
      <c r="F122" s="47">
        <v>4</v>
      </c>
      <c r="G122" s="47">
        <v>3</v>
      </c>
      <c r="H122" s="47">
        <v>4</v>
      </c>
      <c r="I122" s="47">
        <v>4</v>
      </c>
      <c r="J122" s="47">
        <v>3</v>
      </c>
      <c r="K122" s="47">
        <v>1</v>
      </c>
      <c r="L122" s="47">
        <v>3</v>
      </c>
      <c r="M122" s="47">
        <v>2</v>
      </c>
      <c r="N122" s="47">
        <v>1</v>
      </c>
      <c r="O122" s="2" t="s">
        <v>53</v>
      </c>
      <c r="P122" s="2" t="s">
        <v>54</v>
      </c>
    </row>
    <row r="123" spans="1:16" x14ac:dyDescent="0.2">
      <c r="A123" s="2" t="s">
        <v>95</v>
      </c>
      <c r="B123" s="2" t="s">
        <v>96</v>
      </c>
      <c r="C123" s="2" t="s">
        <v>71</v>
      </c>
      <c r="D123" s="73">
        <f>+VLOOKUP(Table1[[#This Row],[Project Name]],Table2[[Project Name]:[Funding Request]],2,FALSE)</f>
        <v>30000</v>
      </c>
      <c r="E123" s="47">
        <v>5</v>
      </c>
      <c r="F123" s="47">
        <v>5</v>
      </c>
      <c r="G123" s="47">
        <v>5</v>
      </c>
      <c r="H123" s="47">
        <v>5</v>
      </c>
      <c r="I123" s="47">
        <v>4</v>
      </c>
      <c r="J123" s="47">
        <v>2</v>
      </c>
      <c r="K123" s="47">
        <v>3</v>
      </c>
      <c r="L123" s="47">
        <v>3</v>
      </c>
      <c r="M123" s="47">
        <v>5</v>
      </c>
      <c r="N123" s="47">
        <v>3</v>
      </c>
      <c r="O123" s="2" t="s">
        <v>55</v>
      </c>
      <c r="P123" s="2" t="s">
        <v>56</v>
      </c>
    </row>
    <row r="124" spans="1:16" x14ac:dyDescent="0.2">
      <c r="A124" s="2" t="s">
        <v>95</v>
      </c>
      <c r="B124" s="2" t="s">
        <v>96</v>
      </c>
      <c r="C124" s="2" t="s">
        <v>71</v>
      </c>
      <c r="D124" s="73">
        <f>+VLOOKUP(Table1[[#This Row],[Project Name]],Table2[[Project Name]:[Funding Request]],2,FALSE)</f>
        <v>30000</v>
      </c>
      <c r="E124" s="47">
        <v>4</v>
      </c>
      <c r="F124" s="47">
        <v>3</v>
      </c>
      <c r="G124" s="47">
        <v>5</v>
      </c>
      <c r="H124" s="47">
        <v>4</v>
      </c>
      <c r="I124" s="47">
        <v>4</v>
      </c>
      <c r="J124" s="47">
        <v>2</v>
      </c>
      <c r="K124" s="47">
        <v>4</v>
      </c>
      <c r="L124" s="47">
        <v>3</v>
      </c>
      <c r="M124" s="47">
        <v>4</v>
      </c>
      <c r="N124" s="47">
        <v>1</v>
      </c>
      <c r="O124" s="2" t="s">
        <v>57</v>
      </c>
      <c r="P124" s="2" t="s">
        <v>58</v>
      </c>
    </row>
    <row r="125" spans="1:16" x14ac:dyDescent="0.2">
      <c r="A125" s="2" t="s">
        <v>95</v>
      </c>
      <c r="B125" s="2" t="s">
        <v>96</v>
      </c>
      <c r="C125" s="2" t="s">
        <v>71</v>
      </c>
      <c r="D125" s="73">
        <f>+VLOOKUP(Table1[[#This Row],[Project Name]],Table2[[Project Name]:[Funding Request]],2,FALSE)</f>
        <v>30000</v>
      </c>
      <c r="E125" s="47">
        <v>5</v>
      </c>
      <c r="F125" s="47">
        <v>5</v>
      </c>
      <c r="G125" s="47">
        <v>5</v>
      </c>
      <c r="H125" s="47">
        <v>5</v>
      </c>
      <c r="I125" s="47">
        <v>5</v>
      </c>
      <c r="J125" s="47">
        <v>3</v>
      </c>
      <c r="K125" s="47">
        <v>4</v>
      </c>
      <c r="L125" s="47">
        <v>5</v>
      </c>
      <c r="M125" s="47">
        <v>4</v>
      </c>
      <c r="N125" s="47">
        <v>3</v>
      </c>
      <c r="O125" s="2" t="s">
        <v>59</v>
      </c>
      <c r="P125" s="2" t="s">
        <v>60</v>
      </c>
    </row>
    <row r="126" spans="1:16" x14ac:dyDescent="0.2">
      <c r="A126" s="2" t="s">
        <v>95</v>
      </c>
      <c r="B126" s="2" t="s">
        <v>96</v>
      </c>
      <c r="C126" s="2" t="s">
        <v>71</v>
      </c>
      <c r="D126" s="73">
        <f>+VLOOKUP(Table1[[#This Row],[Project Name]],Table2[[Project Name]:[Funding Request]],2,FALSE)</f>
        <v>30000</v>
      </c>
      <c r="E126" s="47">
        <v>5</v>
      </c>
      <c r="F126" s="47">
        <v>5</v>
      </c>
      <c r="G126" s="47">
        <v>5</v>
      </c>
      <c r="H126" s="47">
        <v>5</v>
      </c>
      <c r="I126" s="47">
        <v>5</v>
      </c>
      <c r="J126" s="47">
        <v>5</v>
      </c>
      <c r="K126" s="47">
        <v>3</v>
      </c>
      <c r="L126" s="47">
        <v>5</v>
      </c>
      <c r="M126" s="47">
        <v>5</v>
      </c>
      <c r="N126" s="47">
        <v>5</v>
      </c>
      <c r="O126" s="2" t="s">
        <v>61</v>
      </c>
      <c r="P126" s="2" t="s">
        <v>62</v>
      </c>
    </row>
    <row r="127" spans="1:16" x14ac:dyDescent="0.2">
      <c r="A127" s="2" t="s">
        <v>95</v>
      </c>
      <c r="B127" s="2" t="s">
        <v>96</v>
      </c>
      <c r="C127" s="2" t="s">
        <v>71</v>
      </c>
      <c r="D127" s="73">
        <f>+VLOOKUP(Table1[[#This Row],[Project Name]],Table2[[Project Name]:[Funding Request]],2,FALSE)</f>
        <v>30000</v>
      </c>
      <c r="E127" s="47">
        <v>5</v>
      </c>
      <c r="F127" s="47">
        <v>4</v>
      </c>
      <c r="G127" s="47">
        <v>4</v>
      </c>
      <c r="H127" s="47">
        <v>5</v>
      </c>
      <c r="I127" s="47">
        <v>5</v>
      </c>
      <c r="J127" s="47">
        <v>4</v>
      </c>
      <c r="K127" s="47">
        <v>3</v>
      </c>
      <c r="L127" s="47">
        <v>5</v>
      </c>
      <c r="M127" s="47">
        <v>4</v>
      </c>
      <c r="N127" s="47">
        <v>4</v>
      </c>
      <c r="O127" s="2" t="s">
        <v>63</v>
      </c>
      <c r="P127" s="2" t="s">
        <v>64</v>
      </c>
    </row>
    <row r="128" spans="1:16" x14ac:dyDescent="0.2">
      <c r="A128" s="2" t="s">
        <v>95</v>
      </c>
      <c r="B128" s="2" t="s">
        <v>97</v>
      </c>
      <c r="C128" s="2" t="s">
        <v>71</v>
      </c>
      <c r="D128" s="73">
        <f>+VLOOKUP(Table1[[#This Row],[Project Name]],Table2[[Project Name]:[Funding Request]],2,FALSE)</f>
        <v>500000</v>
      </c>
      <c r="E128" s="47">
        <v>5</v>
      </c>
      <c r="F128" s="47">
        <v>5</v>
      </c>
      <c r="G128" s="47">
        <v>3</v>
      </c>
      <c r="H128" s="47">
        <v>3</v>
      </c>
      <c r="I128" s="47">
        <v>5</v>
      </c>
      <c r="J128" s="47">
        <v>4</v>
      </c>
      <c r="K128" s="47">
        <v>3</v>
      </c>
      <c r="L128" s="47">
        <v>3</v>
      </c>
      <c r="M128" s="47">
        <v>2</v>
      </c>
      <c r="N128" s="47">
        <v>3</v>
      </c>
      <c r="O128" s="2" t="s">
        <v>55</v>
      </c>
      <c r="P128" s="2" t="s">
        <v>56</v>
      </c>
    </row>
    <row r="129" spans="1:16" x14ac:dyDescent="0.2">
      <c r="A129" s="2" t="s">
        <v>95</v>
      </c>
      <c r="B129" s="2" t="s">
        <v>97</v>
      </c>
      <c r="C129" s="2" t="s">
        <v>71</v>
      </c>
      <c r="D129" s="73">
        <f>+VLOOKUP(Table1[[#This Row],[Project Name]],Table2[[Project Name]:[Funding Request]],2,FALSE)</f>
        <v>500000</v>
      </c>
      <c r="E129" s="47">
        <v>5</v>
      </c>
      <c r="F129" s="47">
        <v>5</v>
      </c>
      <c r="G129" s="47">
        <v>5</v>
      </c>
      <c r="H129" s="47">
        <v>4</v>
      </c>
      <c r="I129" s="47">
        <v>4</v>
      </c>
      <c r="J129" s="47">
        <v>4</v>
      </c>
      <c r="K129" s="47">
        <v>3</v>
      </c>
      <c r="L129" s="47">
        <v>5</v>
      </c>
      <c r="M129" s="47">
        <v>3</v>
      </c>
      <c r="N129" s="47">
        <v>3</v>
      </c>
      <c r="O129" s="2" t="s">
        <v>57</v>
      </c>
      <c r="P129" s="2" t="s">
        <v>58</v>
      </c>
    </row>
    <row r="130" spans="1:16" x14ac:dyDescent="0.2">
      <c r="A130" s="2" t="s">
        <v>95</v>
      </c>
      <c r="B130" s="2" t="s">
        <v>97</v>
      </c>
      <c r="C130" s="2" t="s">
        <v>71</v>
      </c>
      <c r="D130" s="73">
        <f>+VLOOKUP(Table1[[#This Row],[Project Name]],Table2[[Project Name]:[Funding Request]],2,FALSE)</f>
        <v>500000</v>
      </c>
      <c r="E130" s="47">
        <v>5</v>
      </c>
      <c r="F130" s="47">
        <v>5</v>
      </c>
      <c r="G130" s="47">
        <v>5</v>
      </c>
      <c r="H130" s="47">
        <v>4</v>
      </c>
      <c r="I130" s="47">
        <v>5</v>
      </c>
      <c r="J130" s="47">
        <v>4</v>
      </c>
      <c r="K130" s="47">
        <v>2</v>
      </c>
      <c r="L130" s="47">
        <v>5</v>
      </c>
      <c r="M130" s="47">
        <v>5</v>
      </c>
      <c r="N130" s="47">
        <v>5</v>
      </c>
      <c r="O130" s="2" t="s">
        <v>59</v>
      </c>
      <c r="P130" s="2" t="s">
        <v>60</v>
      </c>
    </row>
    <row r="131" spans="1:16" x14ac:dyDescent="0.2">
      <c r="A131" s="2" t="s">
        <v>95</v>
      </c>
      <c r="B131" s="2" t="s">
        <v>97</v>
      </c>
      <c r="C131" s="2" t="s">
        <v>71</v>
      </c>
      <c r="D131" s="73">
        <f>+VLOOKUP(Table1[[#This Row],[Project Name]],Table2[[Project Name]:[Funding Request]],2,FALSE)</f>
        <v>500000</v>
      </c>
      <c r="E131" s="47">
        <v>5</v>
      </c>
      <c r="F131" s="47">
        <v>5</v>
      </c>
      <c r="G131" s="47">
        <v>5</v>
      </c>
      <c r="H131" s="47">
        <v>5</v>
      </c>
      <c r="I131" s="47">
        <v>5</v>
      </c>
      <c r="J131" s="47">
        <v>5</v>
      </c>
      <c r="K131" s="47">
        <v>5</v>
      </c>
      <c r="L131" s="47">
        <v>5</v>
      </c>
      <c r="M131" s="47">
        <v>5</v>
      </c>
      <c r="N131" s="47">
        <v>5</v>
      </c>
      <c r="O131" s="2" t="s">
        <v>61</v>
      </c>
      <c r="P131" s="2" t="s">
        <v>62</v>
      </c>
    </row>
    <row r="132" spans="1:16" x14ac:dyDescent="0.2">
      <c r="A132" s="2" t="s">
        <v>95</v>
      </c>
      <c r="B132" s="2" t="s">
        <v>97</v>
      </c>
      <c r="C132" s="2" t="s">
        <v>71</v>
      </c>
      <c r="D132" s="73">
        <f>+VLOOKUP(Table1[[#This Row],[Project Name]],Table2[[Project Name]:[Funding Request]],2,FALSE)</f>
        <v>500000</v>
      </c>
      <c r="E132" s="47">
        <v>5</v>
      </c>
      <c r="F132" s="47">
        <v>5</v>
      </c>
      <c r="G132" s="47">
        <v>5</v>
      </c>
      <c r="H132" s="47">
        <v>4</v>
      </c>
      <c r="I132" s="47">
        <v>5</v>
      </c>
      <c r="J132" s="47">
        <v>5</v>
      </c>
      <c r="K132" s="47">
        <v>2</v>
      </c>
      <c r="L132" s="47">
        <v>4</v>
      </c>
      <c r="M132" s="47">
        <v>3</v>
      </c>
      <c r="N132" s="47">
        <v>4</v>
      </c>
      <c r="O132" s="2" t="s">
        <v>63</v>
      </c>
      <c r="P132" s="2" t="s">
        <v>64</v>
      </c>
    </row>
    <row r="133" spans="1:16" x14ac:dyDescent="0.2">
      <c r="A133" s="2" t="s">
        <v>95</v>
      </c>
      <c r="B133" s="2" t="s">
        <v>97</v>
      </c>
      <c r="C133" s="2" t="s">
        <v>71</v>
      </c>
      <c r="D133" s="73">
        <f>+VLOOKUP(Table1[[#This Row],[Project Name]],Table2[[Project Name]:[Funding Request]],2,FALSE)</f>
        <v>500000</v>
      </c>
      <c r="E133" s="47">
        <v>5</v>
      </c>
      <c r="F133" s="47">
        <v>5</v>
      </c>
      <c r="G133" s="47">
        <v>5</v>
      </c>
      <c r="H133" s="47">
        <v>5</v>
      </c>
      <c r="I133" s="47">
        <v>5</v>
      </c>
      <c r="J133" s="47">
        <v>5</v>
      </c>
      <c r="K133" s="47">
        <v>3</v>
      </c>
      <c r="L133" s="47">
        <v>5</v>
      </c>
      <c r="M133" s="47">
        <v>5</v>
      </c>
      <c r="N133" s="47">
        <v>5</v>
      </c>
      <c r="O133" s="2" t="s">
        <v>65</v>
      </c>
      <c r="P133" s="2" t="s">
        <v>66</v>
      </c>
    </row>
    <row r="134" spans="1:16" x14ac:dyDescent="0.2">
      <c r="A134" s="2" t="s">
        <v>95</v>
      </c>
      <c r="B134" s="2" t="s">
        <v>97</v>
      </c>
      <c r="C134" s="2" t="s">
        <v>71</v>
      </c>
      <c r="D134" s="73">
        <f>+VLOOKUP(Table1[[#This Row],[Project Name]],Table2[[Project Name]:[Funding Request]],2,FALSE)</f>
        <v>500000</v>
      </c>
      <c r="E134" s="47">
        <v>5</v>
      </c>
      <c r="F134" s="47">
        <v>4</v>
      </c>
      <c r="G134" s="47">
        <v>5</v>
      </c>
      <c r="H134" s="47">
        <v>4</v>
      </c>
      <c r="I134" s="47">
        <v>5</v>
      </c>
      <c r="J134" s="47">
        <v>4</v>
      </c>
      <c r="K134" s="47">
        <v>3</v>
      </c>
      <c r="L134" s="47">
        <v>5</v>
      </c>
      <c r="M134" s="47">
        <v>4</v>
      </c>
      <c r="N134" s="47">
        <v>5</v>
      </c>
      <c r="O134" s="2" t="s">
        <v>67</v>
      </c>
      <c r="P134" s="2" t="s">
        <v>68</v>
      </c>
    </row>
    <row r="135" spans="1:16" x14ac:dyDescent="0.2">
      <c r="A135" s="2" t="s">
        <v>95</v>
      </c>
      <c r="B135" s="2" t="s">
        <v>97</v>
      </c>
      <c r="C135" s="2" t="s">
        <v>71</v>
      </c>
      <c r="D135" s="73">
        <f>+VLOOKUP(Table1[[#This Row],[Project Name]],Table2[[Project Name]:[Funding Request]],2,FALSE)</f>
        <v>500000</v>
      </c>
      <c r="E135" s="47">
        <v>5</v>
      </c>
      <c r="F135" s="47">
        <v>5</v>
      </c>
      <c r="G135" s="47">
        <v>5</v>
      </c>
      <c r="H135" s="47">
        <v>4</v>
      </c>
      <c r="I135" s="47">
        <v>5</v>
      </c>
      <c r="J135" s="47">
        <v>4</v>
      </c>
      <c r="K135" s="47">
        <v>1</v>
      </c>
      <c r="L135" s="47">
        <v>5</v>
      </c>
      <c r="M135" s="47">
        <v>4</v>
      </c>
      <c r="N135" s="47">
        <v>5</v>
      </c>
      <c r="O135" s="2" t="s">
        <v>51</v>
      </c>
      <c r="P135" s="2" t="s">
        <v>52</v>
      </c>
    </row>
    <row r="136" spans="1:16" x14ac:dyDescent="0.2">
      <c r="A136" s="2" t="s">
        <v>95</v>
      </c>
      <c r="B136" s="2" t="s">
        <v>97</v>
      </c>
      <c r="C136" s="2" t="s">
        <v>71</v>
      </c>
      <c r="D136" s="73">
        <f>+VLOOKUP(Table1[[#This Row],[Project Name]],Table2[[Project Name]:[Funding Request]],2,FALSE)</f>
        <v>500000</v>
      </c>
      <c r="E136" s="47">
        <v>4</v>
      </c>
      <c r="F136" s="47">
        <v>5</v>
      </c>
      <c r="G136" s="47">
        <v>4</v>
      </c>
      <c r="H136" s="47">
        <v>4</v>
      </c>
      <c r="I136" s="47">
        <v>5</v>
      </c>
      <c r="J136" s="47">
        <v>5</v>
      </c>
      <c r="K136" s="47">
        <v>3</v>
      </c>
      <c r="L136" s="47">
        <v>4</v>
      </c>
      <c r="M136" s="47">
        <v>4</v>
      </c>
      <c r="N136" s="47">
        <v>5</v>
      </c>
      <c r="O136" s="2" t="s">
        <v>53</v>
      </c>
      <c r="P136" s="2" t="s">
        <v>54</v>
      </c>
    </row>
    <row r="137" spans="1:16" x14ac:dyDescent="0.2">
      <c r="A137" s="2" t="s">
        <v>98</v>
      </c>
      <c r="B137" s="2" t="s">
        <v>99</v>
      </c>
      <c r="C137" s="2" t="s">
        <v>78</v>
      </c>
      <c r="D137" s="73">
        <f>+VLOOKUP(Table1[[#This Row],[Project Name]],Table2[[Project Name]:[Funding Request]],2,FALSE)</f>
        <v>10000</v>
      </c>
      <c r="E137" s="47">
        <v>5</v>
      </c>
      <c r="F137" s="47">
        <v>4</v>
      </c>
      <c r="G137" s="47">
        <v>5</v>
      </c>
      <c r="H137" s="47">
        <v>4</v>
      </c>
      <c r="I137" s="47">
        <v>5</v>
      </c>
      <c r="J137" s="47">
        <v>4</v>
      </c>
      <c r="K137" s="47">
        <v>3</v>
      </c>
      <c r="L137" s="47">
        <v>5</v>
      </c>
      <c r="M137" s="47">
        <v>5</v>
      </c>
      <c r="N137" s="47">
        <v>3</v>
      </c>
      <c r="O137" s="2" t="s">
        <v>59</v>
      </c>
      <c r="P137" s="2" t="s">
        <v>60</v>
      </c>
    </row>
    <row r="138" spans="1:16" x14ac:dyDescent="0.2">
      <c r="A138" s="2" t="s">
        <v>98</v>
      </c>
      <c r="B138" s="2" t="s">
        <v>99</v>
      </c>
      <c r="C138" s="2" t="s">
        <v>78</v>
      </c>
      <c r="D138" s="73">
        <f>+VLOOKUP(Table1[[#This Row],[Project Name]],Table2[[Project Name]:[Funding Request]],2,FALSE)</f>
        <v>10000</v>
      </c>
      <c r="E138" s="47">
        <v>2</v>
      </c>
      <c r="F138" s="47">
        <v>3</v>
      </c>
      <c r="G138" s="47">
        <v>3</v>
      </c>
      <c r="H138" s="47">
        <v>3</v>
      </c>
      <c r="I138" s="47">
        <v>2</v>
      </c>
      <c r="J138" s="47">
        <v>3</v>
      </c>
      <c r="K138" s="47">
        <v>4</v>
      </c>
      <c r="L138" s="47">
        <v>3</v>
      </c>
      <c r="M138" s="47">
        <v>3</v>
      </c>
      <c r="N138" s="47">
        <v>3</v>
      </c>
      <c r="O138" s="2" t="s">
        <v>61</v>
      </c>
      <c r="P138" s="2" t="s">
        <v>62</v>
      </c>
    </row>
    <row r="139" spans="1:16" x14ac:dyDescent="0.2">
      <c r="A139" s="2" t="s">
        <v>98</v>
      </c>
      <c r="B139" s="2" t="s">
        <v>99</v>
      </c>
      <c r="C139" s="2" t="s">
        <v>78</v>
      </c>
      <c r="D139" s="73">
        <f>+VLOOKUP(Table1[[#This Row],[Project Name]],Table2[[Project Name]:[Funding Request]],2,FALSE)</f>
        <v>10000</v>
      </c>
      <c r="E139" s="47">
        <v>4</v>
      </c>
      <c r="F139" s="47">
        <v>5</v>
      </c>
      <c r="G139" s="47">
        <v>4</v>
      </c>
      <c r="H139" s="47">
        <v>3</v>
      </c>
      <c r="I139" s="47">
        <v>4</v>
      </c>
      <c r="J139" s="47">
        <v>3</v>
      </c>
      <c r="K139" s="47">
        <v>5</v>
      </c>
      <c r="L139" s="47">
        <v>3</v>
      </c>
      <c r="M139" s="47">
        <v>4</v>
      </c>
      <c r="N139" s="47">
        <v>3</v>
      </c>
      <c r="O139" s="2" t="s">
        <v>63</v>
      </c>
      <c r="P139" s="2" t="s">
        <v>64</v>
      </c>
    </row>
    <row r="140" spans="1:16" x14ac:dyDescent="0.2">
      <c r="A140" s="2" t="s">
        <v>98</v>
      </c>
      <c r="B140" s="2" t="s">
        <v>99</v>
      </c>
      <c r="C140" s="2" t="s">
        <v>78</v>
      </c>
      <c r="D140" s="73">
        <f>+VLOOKUP(Table1[[#This Row],[Project Name]],Table2[[Project Name]:[Funding Request]],2,FALSE)</f>
        <v>10000</v>
      </c>
      <c r="E140" s="47">
        <v>5</v>
      </c>
      <c r="F140" s="47">
        <v>4</v>
      </c>
      <c r="G140" s="47">
        <v>5</v>
      </c>
      <c r="H140" s="47">
        <v>5</v>
      </c>
      <c r="I140" s="47">
        <v>5</v>
      </c>
      <c r="J140" s="47">
        <v>5</v>
      </c>
      <c r="K140" s="47">
        <v>5</v>
      </c>
      <c r="L140" s="47">
        <v>5</v>
      </c>
      <c r="M140" s="47">
        <v>5</v>
      </c>
      <c r="N140" s="47">
        <v>5</v>
      </c>
      <c r="O140" s="2" t="s">
        <v>65</v>
      </c>
      <c r="P140" s="2" t="s">
        <v>66</v>
      </c>
    </row>
    <row r="141" spans="1:16" x14ac:dyDescent="0.2">
      <c r="A141" s="2" t="s">
        <v>98</v>
      </c>
      <c r="B141" s="2" t="s">
        <v>99</v>
      </c>
      <c r="C141" s="2" t="s">
        <v>78</v>
      </c>
      <c r="D141" s="73">
        <f>+VLOOKUP(Table1[[#This Row],[Project Name]],Table2[[Project Name]:[Funding Request]],2,FALSE)</f>
        <v>10000</v>
      </c>
      <c r="E141" s="47">
        <v>5</v>
      </c>
      <c r="F141" s="47">
        <v>3</v>
      </c>
      <c r="G141" s="47">
        <v>3</v>
      </c>
      <c r="H141" s="47">
        <v>2</v>
      </c>
      <c r="I141" s="47">
        <v>3</v>
      </c>
      <c r="J141" s="47">
        <v>3</v>
      </c>
      <c r="K141" s="47">
        <v>3</v>
      </c>
      <c r="L141" s="47">
        <v>3</v>
      </c>
      <c r="M141" s="47">
        <v>3</v>
      </c>
      <c r="N141" s="47">
        <v>3</v>
      </c>
      <c r="O141" s="2" t="s">
        <v>67</v>
      </c>
      <c r="P141" s="2" t="s">
        <v>68</v>
      </c>
    </row>
    <row r="142" spans="1:16" x14ac:dyDescent="0.2">
      <c r="A142" s="2" t="s">
        <v>98</v>
      </c>
      <c r="B142" s="2" t="s">
        <v>99</v>
      </c>
      <c r="C142" s="2" t="s">
        <v>78</v>
      </c>
      <c r="D142" s="73">
        <f>+VLOOKUP(Table1[[#This Row],[Project Name]],Table2[[Project Name]:[Funding Request]],2,FALSE)</f>
        <v>10000</v>
      </c>
      <c r="E142" s="47">
        <v>5</v>
      </c>
      <c r="F142" s="47">
        <v>4</v>
      </c>
      <c r="G142" s="47">
        <v>5</v>
      </c>
      <c r="H142" s="47">
        <v>4</v>
      </c>
      <c r="I142" s="47">
        <v>5</v>
      </c>
      <c r="J142" s="47">
        <v>5</v>
      </c>
      <c r="K142" s="47">
        <v>5</v>
      </c>
      <c r="L142" s="47">
        <v>5</v>
      </c>
      <c r="M142" s="47">
        <v>4</v>
      </c>
      <c r="N142" s="47">
        <v>4</v>
      </c>
      <c r="O142" s="2" t="s">
        <v>51</v>
      </c>
      <c r="P142" s="2" t="s">
        <v>52</v>
      </c>
    </row>
    <row r="143" spans="1:16" x14ac:dyDescent="0.2">
      <c r="A143" s="2" t="s">
        <v>98</v>
      </c>
      <c r="B143" s="2" t="s">
        <v>99</v>
      </c>
      <c r="C143" s="2" t="s">
        <v>78</v>
      </c>
      <c r="D143" s="73">
        <f>+VLOOKUP(Table1[[#This Row],[Project Name]],Table2[[Project Name]:[Funding Request]],2,FALSE)</f>
        <v>10000</v>
      </c>
      <c r="E143" s="47">
        <v>4</v>
      </c>
      <c r="F143" s="47">
        <v>4</v>
      </c>
      <c r="G143" s="47">
        <v>4</v>
      </c>
      <c r="H143" s="47">
        <v>3</v>
      </c>
      <c r="I143" s="47">
        <v>4</v>
      </c>
      <c r="J143" s="47">
        <v>4</v>
      </c>
      <c r="K143" s="47">
        <v>3</v>
      </c>
      <c r="L143" s="47">
        <v>3</v>
      </c>
      <c r="M143" s="47">
        <v>3</v>
      </c>
      <c r="N143" s="47">
        <v>3</v>
      </c>
      <c r="O143" s="2" t="s">
        <v>53</v>
      </c>
      <c r="P143" s="2" t="s">
        <v>54</v>
      </c>
    </row>
    <row r="144" spans="1:16" x14ac:dyDescent="0.2">
      <c r="A144" s="2" t="s">
        <v>98</v>
      </c>
      <c r="B144" s="2" t="s">
        <v>99</v>
      </c>
      <c r="C144" s="2" t="s">
        <v>78</v>
      </c>
      <c r="D144" s="73">
        <f>+VLOOKUP(Table1[[#This Row],[Project Name]],Table2[[Project Name]:[Funding Request]],2,FALSE)</f>
        <v>10000</v>
      </c>
      <c r="E144" s="47">
        <v>5</v>
      </c>
      <c r="F144" s="47">
        <v>3</v>
      </c>
      <c r="G144" s="47">
        <v>5</v>
      </c>
      <c r="H144" s="47">
        <v>2</v>
      </c>
      <c r="I144" s="47">
        <v>5</v>
      </c>
      <c r="J144" s="47">
        <v>3</v>
      </c>
      <c r="K144" s="47">
        <v>5</v>
      </c>
      <c r="L144" s="47">
        <v>4</v>
      </c>
      <c r="M144" s="47">
        <v>2</v>
      </c>
      <c r="N144" s="47">
        <v>4</v>
      </c>
      <c r="O144" s="2" t="s">
        <v>55</v>
      </c>
      <c r="P144" s="2" t="s">
        <v>56</v>
      </c>
    </row>
    <row r="145" spans="1:16" x14ac:dyDescent="0.2">
      <c r="A145" s="2" t="s">
        <v>98</v>
      </c>
      <c r="B145" s="2" t="s">
        <v>99</v>
      </c>
      <c r="C145" s="2" t="s">
        <v>78</v>
      </c>
      <c r="D145" s="73">
        <f>+VLOOKUP(Table1[[#This Row],[Project Name]],Table2[[Project Name]:[Funding Request]],2,FALSE)</f>
        <v>10000</v>
      </c>
      <c r="E145" s="47">
        <v>2</v>
      </c>
      <c r="F145" s="47">
        <v>2</v>
      </c>
      <c r="G145" s="47">
        <v>2</v>
      </c>
      <c r="H145" s="47">
        <v>2</v>
      </c>
      <c r="I145" s="47">
        <v>2</v>
      </c>
      <c r="J145" s="47">
        <v>2</v>
      </c>
      <c r="K145" s="47">
        <v>5</v>
      </c>
      <c r="L145" s="47">
        <v>2</v>
      </c>
      <c r="M145" s="47">
        <v>3</v>
      </c>
      <c r="N145" s="47">
        <v>3</v>
      </c>
      <c r="O145" s="2" t="s">
        <v>57</v>
      </c>
      <c r="P145" s="2" t="s">
        <v>58</v>
      </c>
    </row>
    <row r="146" spans="1:16" x14ac:dyDescent="0.2">
      <c r="A146" s="2" t="s">
        <v>100</v>
      </c>
      <c r="B146" s="2" t="s">
        <v>101</v>
      </c>
      <c r="C146" s="2" t="s">
        <v>71</v>
      </c>
      <c r="D146" s="73">
        <f>+VLOOKUP(Table1[[#This Row],[Project Name]],Table2[[Project Name]:[Funding Request]],2,FALSE)</f>
        <v>19000</v>
      </c>
      <c r="E146" s="47">
        <v>3</v>
      </c>
      <c r="F146" s="47">
        <v>5</v>
      </c>
      <c r="G146" s="47">
        <v>5</v>
      </c>
      <c r="H146" s="47">
        <v>5</v>
      </c>
      <c r="I146" s="47">
        <v>4</v>
      </c>
      <c r="J146" s="47">
        <v>4</v>
      </c>
      <c r="K146" s="47">
        <v>4</v>
      </c>
      <c r="L146" s="47">
        <v>4</v>
      </c>
      <c r="M146" s="47">
        <v>3</v>
      </c>
      <c r="N146" s="47">
        <v>4</v>
      </c>
      <c r="O146" s="2" t="s">
        <v>65</v>
      </c>
      <c r="P146" s="2" t="s">
        <v>66</v>
      </c>
    </row>
    <row r="147" spans="1:16" x14ac:dyDescent="0.2">
      <c r="A147" s="2" t="s">
        <v>100</v>
      </c>
      <c r="B147" s="2" t="s">
        <v>101</v>
      </c>
      <c r="C147" s="2" t="s">
        <v>71</v>
      </c>
      <c r="D147" s="73">
        <f>+VLOOKUP(Table1[[#This Row],[Project Name]],Table2[[Project Name]:[Funding Request]],2,FALSE)</f>
        <v>19000</v>
      </c>
      <c r="E147" s="47">
        <v>4</v>
      </c>
      <c r="F147" s="47">
        <v>5</v>
      </c>
      <c r="G147" s="47">
        <v>5</v>
      </c>
      <c r="H147" s="47">
        <v>5</v>
      </c>
      <c r="I147" s="47">
        <v>5</v>
      </c>
      <c r="J147" s="47">
        <v>5</v>
      </c>
      <c r="K147" s="47">
        <v>3</v>
      </c>
      <c r="L147" s="47">
        <v>5</v>
      </c>
      <c r="M147" s="47">
        <v>4</v>
      </c>
      <c r="N147" s="47">
        <v>3</v>
      </c>
      <c r="O147" s="2" t="s">
        <v>67</v>
      </c>
      <c r="P147" s="2" t="s">
        <v>68</v>
      </c>
    </row>
    <row r="148" spans="1:16" x14ac:dyDescent="0.2">
      <c r="A148" s="2" t="s">
        <v>100</v>
      </c>
      <c r="B148" s="2" t="s">
        <v>101</v>
      </c>
      <c r="C148" s="2" t="s">
        <v>71</v>
      </c>
      <c r="D148" s="73">
        <f>+VLOOKUP(Table1[[#This Row],[Project Name]],Table2[[Project Name]:[Funding Request]],2,FALSE)</f>
        <v>19000</v>
      </c>
      <c r="E148" s="47">
        <v>3</v>
      </c>
      <c r="F148" s="47">
        <v>4</v>
      </c>
      <c r="G148" s="47">
        <v>3</v>
      </c>
      <c r="H148" s="47">
        <v>3</v>
      </c>
      <c r="I148" s="47">
        <v>3</v>
      </c>
      <c r="J148" s="47">
        <v>3</v>
      </c>
      <c r="K148" s="47">
        <v>3</v>
      </c>
      <c r="L148" s="47">
        <v>3</v>
      </c>
      <c r="M148" s="47">
        <v>3</v>
      </c>
      <c r="N148" s="47">
        <v>3</v>
      </c>
      <c r="O148" s="2" t="s">
        <v>51</v>
      </c>
      <c r="P148" s="2" t="s">
        <v>52</v>
      </c>
    </row>
    <row r="149" spans="1:16" x14ac:dyDescent="0.2">
      <c r="A149" s="2" t="s">
        <v>100</v>
      </c>
      <c r="B149" s="2" t="s">
        <v>101</v>
      </c>
      <c r="C149" s="2" t="s">
        <v>71</v>
      </c>
      <c r="D149" s="73">
        <f>+VLOOKUP(Table1[[#This Row],[Project Name]],Table2[[Project Name]:[Funding Request]],2,FALSE)</f>
        <v>19000</v>
      </c>
      <c r="E149" s="47">
        <v>4</v>
      </c>
      <c r="F149" s="47">
        <v>4</v>
      </c>
      <c r="G149" s="47">
        <v>4</v>
      </c>
      <c r="H149" s="47">
        <v>3</v>
      </c>
      <c r="I149" s="47">
        <v>4</v>
      </c>
      <c r="J149" s="47">
        <v>4</v>
      </c>
      <c r="K149" s="47">
        <v>5</v>
      </c>
      <c r="L149" s="47">
        <v>4</v>
      </c>
      <c r="M149" s="47">
        <v>3</v>
      </c>
      <c r="N149" s="47">
        <v>3</v>
      </c>
      <c r="O149" s="2" t="s">
        <v>53</v>
      </c>
      <c r="P149" s="2" t="s">
        <v>54</v>
      </c>
    </row>
    <row r="150" spans="1:16" x14ac:dyDescent="0.2">
      <c r="A150" s="2" t="s">
        <v>100</v>
      </c>
      <c r="B150" s="2" t="s">
        <v>101</v>
      </c>
      <c r="C150" s="2" t="s">
        <v>71</v>
      </c>
      <c r="D150" s="73">
        <f>+VLOOKUP(Table1[[#This Row],[Project Name]],Table2[[Project Name]:[Funding Request]],2,FALSE)</f>
        <v>19000</v>
      </c>
      <c r="E150" s="47">
        <v>2</v>
      </c>
      <c r="F150" s="47">
        <v>3</v>
      </c>
      <c r="G150" s="47">
        <v>4</v>
      </c>
      <c r="H150" s="47">
        <v>2</v>
      </c>
      <c r="I150" s="47">
        <v>3</v>
      </c>
      <c r="J150" s="47">
        <v>2</v>
      </c>
      <c r="K150" s="47">
        <v>2</v>
      </c>
      <c r="L150" s="47">
        <v>3</v>
      </c>
      <c r="M150" s="47">
        <v>3</v>
      </c>
      <c r="N150" s="47">
        <v>2</v>
      </c>
      <c r="O150" s="2" t="s">
        <v>55</v>
      </c>
      <c r="P150" s="2" t="s">
        <v>56</v>
      </c>
    </row>
    <row r="151" spans="1:16" x14ac:dyDescent="0.2">
      <c r="A151" s="2" t="s">
        <v>100</v>
      </c>
      <c r="B151" s="2" t="s">
        <v>101</v>
      </c>
      <c r="C151" s="2" t="s">
        <v>71</v>
      </c>
      <c r="D151" s="73">
        <f>+VLOOKUP(Table1[[#This Row],[Project Name]],Table2[[Project Name]:[Funding Request]],2,FALSE)</f>
        <v>19000</v>
      </c>
      <c r="E151" s="47">
        <v>2</v>
      </c>
      <c r="F151" s="47">
        <v>3</v>
      </c>
      <c r="G151" s="47">
        <v>5</v>
      </c>
      <c r="H151" s="47">
        <v>2</v>
      </c>
      <c r="I151" s="47">
        <v>2</v>
      </c>
      <c r="J151" s="47">
        <v>3</v>
      </c>
      <c r="K151" s="47">
        <v>5</v>
      </c>
      <c r="L151" s="47">
        <v>2</v>
      </c>
      <c r="M151" s="47">
        <v>4</v>
      </c>
      <c r="N151" s="47">
        <v>2</v>
      </c>
      <c r="O151" s="2" t="s">
        <v>57</v>
      </c>
      <c r="P151" s="2" t="s">
        <v>58</v>
      </c>
    </row>
    <row r="152" spans="1:16" x14ac:dyDescent="0.2">
      <c r="A152" s="2" t="s">
        <v>100</v>
      </c>
      <c r="B152" s="2" t="s">
        <v>101</v>
      </c>
      <c r="C152" s="2" t="s">
        <v>71</v>
      </c>
      <c r="D152" s="73">
        <f>+VLOOKUP(Table1[[#This Row],[Project Name]],Table2[[Project Name]:[Funding Request]],2,FALSE)</f>
        <v>19000</v>
      </c>
      <c r="E152" s="47">
        <v>4</v>
      </c>
      <c r="F152" s="47">
        <v>5</v>
      </c>
      <c r="G152" s="47">
        <v>5</v>
      </c>
      <c r="H152" s="47">
        <v>4</v>
      </c>
      <c r="I152" s="47">
        <v>4</v>
      </c>
      <c r="J152" s="47">
        <v>4</v>
      </c>
      <c r="K152" s="47">
        <v>4</v>
      </c>
      <c r="L152" s="47">
        <v>5</v>
      </c>
      <c r="M152" s="47">
        <v>4</v>
      </c>
      <c r="N152" s="47">
        <v>3</v>
      </c>
      <c r="O152" s="2" t="s">
        <v>59</v>
      </c>
      <c r="P152" s="2" t="s">
        <v>60</v>
      </c>
    </row>
    <row r="153" spans="1:16" x14ac:dyDescent="0.2">
      <c r="A153" s="2" t="s">
        <v>100</v>
      </c>
      <c r="B153" s="2" t="s">
        <v>101</v>
      </c>
      <c r="C153" s="2" t="s">
        <v>71</v>
      </c>
      <c r="D153" s="73">
        <f>+VLOOKUP(Table1[[#This Row],[Project Name]],Table2[[Project Name]:[Funding Request]],2,FALSE)</f>
        <v>19000</v>
      </c>
      <c r="E153" s="47">
        <v>4</v>
      </c>
      <c r="F153" s="47">
        <v>5</v>
      </c>
      <c r="G153" s="47">
        <v>5</v>
      </c>
      <c r="H153" s="47">
        <v>4</v>
      </c>
      <c r="I153" s="47">
        <v>4</v>
      </c>
      <c r="J153" s="47">
        <v>4</v>
      </c>
      <c r="K153" s="47">
        <v>1</v>
      </c>
      <c r="L153" s="47">
        <v>5</v>
      </c>
      <c r="M153" s="47">
        <v>4</v>
      </c>
      <c r="N153" s="47">
        <v>5</v>
      </c>
      <c r="O153" s="2" t="s">
        <v>61</v>
      </c>
      <c r="P153" s="2" t="s">
        <v>62</v>
      </c>
    </row>
    <row r="154" spans="1:16" x14ac:dyDescent="0.2">
      <c r="A154" s="2" t="s">
        <v>100</v>
      </c>
      <c r="B154" s="2" t="s">
        <v>101</v>
      </c>
      <c r="C154" s="2" t="s">
        <v>71</v>
      </c>
      <c r="D154" s="73">
        <f>+VLOOKUP(Table1[[#This Row],[Project Name]],Table2[[Project Name]:[Funding Request]],2,FALSE)</f>
        <v>19000</v>
      </c>
      <c r="E154" s="47">
        <v>3</v>
      </c>
      <c r="F154" s="47">
        <v>5</v>
      </c>
      <c r="G154" s="47">
        <v>5</v>
      </c>
      <c r="H154" s="47">
        <v>4</v>
      </c>
      <c r="I154" s="47">
        <v>5</v>
      </c>
      <c r="J154" s="47">
        <v>4</v>
      </c>
      <c r="K154" s="47">
        <v>5</v>
      </c>
      <c r="L154" s="47">
        <v>4</v>
      </c>
      <c r="M154" s="47">
        <v>4</v>
      </c>
      <c r="N154" s="47">
        <v>3</v>
      </c>
      <c r="O154" s="2" t="s">
        <v>63</v>
      </c>
      <c r="P154" s="2" t="s">
        <v>64</v>
      </c>
    </row>
    <row r="155" spans="1:16" x14ac:dyDescent="0.2">
      <c r="A155" s="2" t="s">
        <v>102</v>
      </c>
      <c r="B155" s="2" t="s">
        <v>103</v>
      </c>
      <c r="C155" s="2" t="s">
        <v>50</v>
      </c>
      <c r="D155" s="73">
        <f>+VLOOKUP(Table1[[#This Row],[Project Name]],Table2[[Project Name]:[Funding Request]],2,FALSE)</f>
        <v>25000</v>
      </c>
      <c r="E155" s="47">
        <v>4</v>
      </c>
      <c r="F155" s="47">
        <v>4</v>
      </c>
      <c r="G155" s="47">
        <v>5</v>
      </c>
      <c r="H155" s="47">
        <v>4</v>
      </c>
      <c r="I155" s="47">
        <v>5</v>
      </c>
      <c r="J155" s="47">
        <v>5</v>
      </c>
      <c r="K155" s="47">
        <v>5</v>
      </c>
      <c r="L155" s="47">
        <v>5</v>
      </c>
      <c r="M155" s="47">
        <v>5</v>
      </c>
      <c r="N155" s="47">
        <v>5</v>
      </c>
      <c r="O155" s="2" t="s">
        <v>61</v>
      </c>
      <c r="P155" s="2" t="s">
        <v>62</v>
      </c>
    </row>
    <row r="156" spans="1:16" x14ac:dyDescent="0.2">
      <c r="A156" s="2" t="s">
        <v>102</v>
      </c>
      <c r="B156" s="2" t="s">
        <v>103</v>
      </c>
      <c r="C156" s="2" t="s">
        <v>50</v>
      </c>
      <c r="D156" s="73">
        <f>+VLOOKUP(Table1[[#This Row],[Project Name]],Table2[[Project Name]:[Funding Request]],2,FALSE)</f>
        <v>25000</v>
      </c>
      <c r="E156" s="47">
        <v>4</v>
      </c>
      <c r="F156" s="47">
        <v>3</v>
      </c>
      <c r="G156" s="47">
        <v>4</v>
      </c>
      <c r="H156" s="47">
        <v>3</v>
      </c>
      <c r="I156" s="47">
        <v>3</v>
      </c>
      <c r="J156" s="47">
        <v>3</v>
      </c>
      <c r="K156" s="47">
        <v>5</v>
      </c>
      <c r="L156" s="47">
        <v>4</v>
      </c>
      <c r="M156" s="47">
        <v>4</v>
      </c>
      <c r="N156" s="47">
        <v>4</v>
      </c>
      <c r="O156" s="2" t="s">
        <v>63</v>
      </c>
      <c r="P156" s="2" t="s">
        <v>64</v>
      </c>
    </row>
    <row r="157" spans="1:16" x14ac:dyDescent="0.2">
      <c r="A157" s="2" t="s">
        <v>102</v>
      </c>
      <c r="B157" s="2" t="s">
        <v>103</v>
      </c>
      <c r="C157" s="2" t="s">
        <v>50</v>
      </c>
      <c r="D157" s="73">
        <f>+VLOOKUP(Table1[[#This Row],[Project Name]],Table2[[Project Name]:[Funding Request]],2,FALSE)</f>
        <v>25000</v>
      </c>
      <c r="E157" s="47">
        <v>5</v>
      </c>
      <c r="F157" s="47">
        <v>3</v>
      </c>
      <c r="G157" s="47">
        <v>3</v>
      </c>
      <c r="H157" s="47">
        <v>5</v>
      </c>
      <c r="I157" s="47">
        <v>5</v>
      </c>
      <c r="J157" s="47">
        <v>3</v>
      </c>
      <c r="K157" s="47">
        <v>5</v>
      </c>
      <c r="L157" s="47">
        <v>5</v>
      </c>
      <c r="M157" s="47">
        <v>3</v>
      </c>
      <c r="N157" s="47">
        <v>4</v>
      </c>
      <c r="O157" s="2" t="s">
        <v>65</v>
      </c>
      <c r="P157" s="2" t="s">
        <v>66</v>
      </c>
    </row>
    <row r="158" spans="1:16" x14ac:dyDescent="0.2">
      <c r="A158" s="2" t="s">
        <v>102</v>
      </c>
      <c r="B158" s="2" t="s">
        <v>103</v>
      </c>
      <c r="C158" s="2" t="s">
        <v>50</v>
      </c>
      <c r="D158" s="73">
        <f>+VLOOKUP(Table1[[#This Row],[Project Name]],Table2[[Project Name]:[Funding Request]],2,FALSE)</f>
        <v>25000</v>
      </c>
      <c r="E158" s="47">
        <v>5</v>
      </c>
      <c r="F158" s="47">
        <v>4</v>
      </c>
      <c r="G158" s="47">
        <v>5</v>
      </c>
      <c r="H158" s="47">
        <v>5</v>
      </c>
      <c r="I158" s="47">
        <v>5</v>
      </c>
      <c r="J158" s="47">
        <v>4</v>
      </c>
      <c r="K158" s="47">
        <v>5</v>
      </c>
      <c r="L158" s="47">
        <v>5</v>
      </c>
      <c r="M158" s="47">
        <v>5</v>
      </c>
      <c r="N158" s="47">
        <v>4</v>
      </c>
      <c r="O158" s="2" t="s">
        <v>67</v>
      </c>
      <c r="P158" s="2" t="s">
        <v>68</v>
      </c>
    </row>
    <row r="159" spans="1:16" x14ac:dyDescent="0.2">
      <c r="A159" s="2" t="s">
        <v>102</v>
      </c>
      <c r="B159" s="2" t="s">
        <v>103</v>
      </c>
      <c r="C159" s="2" t="s">
        <v>50</v>
      </c>
      <c r="D159" s="73">
        <f>+VLOOKUP(Table1[[#This Row],[Project Name]],Table2[[Project Name]:[Funding Request]],2,FALSE)</f>
        <v>25000</v>
      </c>
      <c r="E159" s="47">
        <v>4</v>
      </c>
      <c r="F159" s="47">
        <v>4</v>
      </c>
      <c r="G159" s="47">
        <v>5</v>
      </c>
      <c r="H159" s="47">
        <v>4</v>
      </c>
      <c r="I159" s="47">
        <v>3</v>
      </c>
      <c r="J159" s="47">
        <v>3</v>
      </c>
      <c r="K159" s="47">
        <v>5</v>
      </c>
      <c r="L159" s="47">
        <v>5</v>
      </c>
      <c r="M159" s="47">
        <v>5</v>
      </c>
      <c r="N159" s="47">
        <v>3</v>
      </c>
      <c r="O159" s="2" t="s">
        <v>51</v>
      </c>
      <c r="P159" s="2" t="s">
        <v>52</v>
      </c>
    </row>
    <row r="160" spans="1:16" x14ac:dyDescent="0.2">
      <c r="A160" s="2" t="s">
        <v>102</v>
      </c>
      <c r="B160" s="2" t="s">
        <v>103</v>
      </c>
      <c r="C160" s="2" t="s">
        <v>50</v>
      </c>
      <c r="D160" s="73">
        <f>+VLOOKUP(Table1[[#This Row],[Project Name]],Table2[[Project Name]:[Funding Request]],2,FALSE)</f>
        <v>25000</v>
      </c>
      <c r="E160" s="47">
        <v>5</v>
      </c>
      <c r="F160" s="47">
        <v>4</v>
      </c>
      <c r="G160" s="47">
        <v>5</v>
      </c>
      <c r="H160" s="47">
        <v>4</v>
      </c>
      <c r="I160" s="47">
        <v>4</v>
      </c>
      <c r="J160" s="47">
        <v>4</v>
      </c>
      <c r="K160" s="47">
        <v>5</v>
      </c>
      <c r="L160" s="47">
        <v>4</v>
      </c>
      <c r="M160" s="47">
        <v>5</v>
      </c>
      <c r="N160" s="47">
        <v>4</v>
      </c>
      <c r="O160" s="2" t="s">
        <v>53</v>
      </c>
      <c r="P160" s="2" t="s">
        <v>54</v>
      </c>
    </row>
    <row r="161" spans="1:16" x14ac:dyDescent="0.2">
      <c r="A161" s="2" t="s">
        <v>102</v>
      </c>
      <c r="B161" s="2" t="s">
        <v>103</v>
      </c>
      <c r="C161" s="2" t="s">
        <v>50</v>
      </c>
      <c r="D161" s="73">
        <f>+VLOOKUP(Table1[[#This Row],[Project Name]],Table2[[Project Name]:[Funding Request]],2,FALSE)</f>
        <v>25000</v>
      </c>
      <c r="E161" s="47">
        <v>3</v>
      </c>
      <c r="F161" s="47">
        <v>2</v>
      </c>
      <c r="G161" s="47">
        <v>3</v>
      </c>
      <c r="H161" s="47">
        <v>2</v>
      </c>
      <c r="I161" s="47">
        <v>3</v>
      </c>
      <c r="J161" s="47">
        <v>2</v>
      </c>
      <c r="K161" s="47">
        <v>5</v>
      </c>
      <c r="L161" s="47">
        <v>4</v>
      </c>
      <c r="M161" s="47">
        <v>3</v>
      </c>
      <c r="N161" s="47">
        <v>3</v>
      </c>
      <c r="O161" s="2" t="s">
        <v>55</v>
      </c>
      <c r="P161" s="2" t="s">
        <v>56</v>
      </c>
    </row>
    <row r="162" spans="1:16" x14ac:dyDescent="0.2">
      <c r="A162" s="2" t="s">
        <v>102</v>
      </c>
      <c r="B162" s="2" t="s">
        <v>103</v>
      </c>
      <c r="C162" s="2" t="s">
        <v>50</v>
      </c>
      <c r="D162" s="73">
        <f>+VLOOKUP(Table1[[#This Row],[Project Name]],Table2[[Project Name]:[Funding Request]],2,FALSE)</f>
        <v>25000</v>
      </c>
      <c r="E162" s="47">
        <v>3</v>
      </c>
      <c r="F162" s="47">
        <v>2</v>
      </c>
      <c r="G162" s="47">
        <v>2</v>
      </c>
      <c r="H162" s="47">
        <v>2</v>
      </c>
      <c r="I162" s="47">
        <v>2</v>
      </c>
      <c r="J162" s="47">
        <v>2</v>
      </c>
      <c r="K162" s="47">
        <v>5</v>
      </c>
      <c r="L162" s="47">
        <v>3</v>
      </c>
      <c r="M162" s="47">
        <v>4</v>
      </c>
      <c r="N162" s="47">
        <v>3</v>
      </c>
      <c r="O162" s="2" t="s">
        <v>57</v>
      </c>
      <c r="P162" s="2" t="s">
        <v>58</v>
      </c>
    </row>
    <row r="163" spans="1:16" x14ac:dyDescent="0.2">
      <c r="A163" s="2" t="s">
        <v>102</v>
      </c>
      <c r="B163" s="2" t="s">
        <v>103</v>
      </c>
      <c r="C163" s="2" t="s">
        <v>50</v>
      </c>
      <c r="D163" s="73">
        <f>+VLOOKUP(Table1[[#This Row],[Project Name]],Table2[[Project Name]:[Funding Request]],2,FALSE)</f>
        <v>25000</v>
      </c>
      <c r="E163" s="47">
        <v>4</v>
      </c>
      <c r="F163" s="47">
        <v>5</v>
      </c>
      <c r="G163" s="47">
        <v>5</v>
      </c>
      <c r="H163" s="47">
        <v>5</v>
      </c>
      <c r="I163" s="47">
        <v>5</v>
      </c>
      <c r="J163" s="47">
        <v>4</v>
      </c>
      <c r="K163" s="47">
        <v>5</v>
      </c>
      <c r="L163" s="47">
        <v>5</v>
      </c>
      <c r="M163" s="47">
        <v>5</v>
      </c>
      <c r="N163" s="47">
        <v>4</v>
      </c>
      <c r="O163" s="2" t="s">
        <v>59</v>
      </c>
      <c r="P163" s="2" t="s">
        <v>60</v>
      </c>
    </row>
    <row r="164" spans="1:16" x14ac:dyDescent="0.2">
      <c r="A164" s="2" t="s">
        <v>104</v>
      </c>
      <c r="B164" s="2" t="s">
        <v>105</v>
      </c>
      <c r="C164" s="2" t="s">
        <v>50</v>
      </c>
      <c r="D164" s="73">
        <f>+VLOOKUP(Table1[[#This Row],[Project Name]],Table2[[Project Name]:[Funding Request]],2,FALSE)</f>
        <v>40000</v>
      </c>
      <c r="E164" s="47">
        <v>4</v>
      </c>
      <c r="F164" s="47">
        <v>5</v>
      </c>
      <c r="G164" s="47">
        <v>5</v>
      </c>
      <c r="H164" s="47">
        <v>4</v>
      </c>
      <c r="I164" s="47">
        <v>5</v>
      </c>
      <c r="J164" s="47">
        <v>5</v>
      </c>
      <c r="K164" s="47">
        <v>4</v>
      </c>
      <c r="L164" s="47">
        <v>4</v>
      </c>
      <c r="M164" s="47">
        <v>4</v>
      </c>
      <c r="N164" s="47">
        <v>4</v>
      </c>
      <c r="O164" s="2" t="s">
        <v>63</v>
      </c>
      <c r="P164" s="2" t="s">
        <v>64</v>
      </c>
    </row>
    <row r="165" spans="1:16" x14ac:dyDescent="0.2">
      <c r="A165" s="2" t="s">
        <v>104</v>
      </c>
      <c r="B165" s="2" t="s">
        <v>105</v>
      </c>
      <c r="C165" s="2" t="s">
        <v>50</v>
      </c>
      <c r="D165" s="73">
        <f>+VLOOKUP(Table1[[#This Row],[Project Name]],Table2[[Project Name]:[Funding Request]],2,FALSE)</f>
        <v>40000</v>
      </c>
      <c r="E165" s="47">
        <v>5</v>
      </c>
      <c r="F165" s="47">
        <v>5</v>
      </c>
      <c r="G165" s="47">
        <v>5</v>
      </c>
      <c r="H165" s="47">
        <v>5</v>
      </c>
      <c r="I165" s="47">
        <v>5</v>
      </c>
      <c r="J165" s="47">
        <v>5</v>
      </c>
      <c r="K165" s="47">
        <v>4</v>
      </c>
      <c r="L165" s="47">
        <v>5</v>
      </c>
      <c r="M165" s="47">
        <v>5</v>
      </c>
      <c r="N165" s="47">
        <v>5</v>
      </c>
      <c r="O165" s="2" t="s">
        <v>65</v>
      </c>
      <c r="P165" s="2" t="s">
        <v>66</v>
      </c>
    </row>
    <row r="166" spans="1:16" x14ac:dyDescent="0.2">
      <c r="A166" s="2" t="s">
        <v>104</v>
      </c>
      <c r="B166" s="2" t="s">
        <v>105</v>
      </c>
      <c r="C166" s="2" t="s">
        <v>50</v>
      </c>
      <c r="D166" s="73">
        <f>+VLOOKUP(Table1[[#This Row],[Project Name]],Table2[[Project Name]:[Funding Request]],2,FALSE)</f>
        <v>40000</v>
      </c>
      <c r="E166" s="47">
        <v>5</v>
      </c>
      <c r="F166" s="47">
        <v>3</v>
      </c>
      <c r="G166" s="47">
        <v>4</v>
      </c>
      <c r="H166" s="47">
        <v>4</v>
      </c>
      <c r="I166" s="47">
        <v>4</v>
      </c>
      <c r="J166" s="47">
        <v>4</v>
      </c>
      <c r="K166" s="47">
        <v>4</v>
      </c>
      <c r="L166" s="47">
        <v>3</v>
      </c>
      <c r="M166" s="47">
        <v>4</v>
      </c>
      <c r="N166" s="47">
        <v>3</v>
      </c>
      <c r="O166" s="2" t="s">
        <v>67</v>
      </c>
      <c r="P166" s="2" t="s">
        <v>68</v>
      </c>
    </row>
    <row r="167" spans="1:16" x14ac:dyDescent="0.2">
      <c r="A167" s="2" t="s">
        <v>104</v>
      </c>
      <c r="B167" s="2" t="s">
        <v>105</v>
      </c>
      <c r="C167" s="2" t="s">
        <v>50</v>
      </c>
      <c r="D167" s="73">
        <f>+VLOOKUP(Table1[[#This Row],[Project Name]],Table2[[Project Name]:[Funding Request]],2,FALSE)</f>
        <v>40000</v>
      </c>
      <c r="E167" s="47">
        <v>5</v>
      </c>
      <c r="F167" s="47">
        <v>5</v>
      </c>
      <c r="G167" s="47">
        <v>5</v>
      </c>
      <c r="H167" s="47">
        <v>5</v>
      </c>
      <c r="I167" s="47">
        <v>4</v>
      </c>
      <c r="J167" s="47">
        <v>4</v>
      </c>
      <c r="K167" s="47">
        <v>4</v>
      </c>
      <c r="L167" s="47">
        <v>4</v>
      </c>
      <c r="M167" s="47">
        <v>5</v>
      </c>
      <c r="N167" s="47">
        <v>3</v>
      </c>
      <c r="O167" s="2" t="s">
        <v>51</v>
      </c>
      <c r="P167" s="2" t="s">
        <v>52</v>
      </c>
    </row>
    <row r="168" spans="1:16" x14ac:dyDescent="0.2">
      <c r="A168" s="2" t="s">
        <v>104</v>
      </c>
      <c r="B168" s="2" t="s">
        <v>105</v>
      </c>
      <c r="C168" s="2" t="s">
        <v>50</v>
      </c>
      <c r="D168" s="73">
        <f>+VLOOKUP(Table1[[#This Row],[Project Name]],Table2[[Project Name]:[Funding Request]],2,FALSE)</f>
        <v>40000</v>
      </c>
      <c r="E168" s="47">
        <v>4</v>
      </c>
      <c r="F168" s="47">
        <v>3</v>
      </c>
      <c r="G168" s="47">
        <v>5</v>
      </c>
      <c r="H168" s="47">
        <v>5</v>
      </c>
      <c r="I168" s="47">
        <v>4</v>
      </c>
      <c r="J168" s="47">
        <v>4</v>
      </c>
      <c r="K168" s="47">
        <v>3</v>
      </c>
      <c r="L168" s="47">
        <v>5</v>
      </c>
      <c r="M168" s="47">
        <v>4</v>
      </c>
      <c r="N168" s="47">
        <v>3</v>
      </c>
      <c r="O168" s="2" t="s">
        <v>53</v>
      </c>
      <c r="P168" s="2" t="s">
        <v>54</v>
      </c>
    </row>
    <row r="169" spans="1:16" x14ac:dyDescent="0.2">
      <c r="A169" s="2" t="s">
        <v>104</v>
      </c>
      <c r="B169" s="2" t="s">
        <v>105</v>
      </c>
      <c r="C169" s="2" t="s">
        <v>50</v>
      </c>
      <c r="D169" s="73">
        <f>+VLOOKUP(Table1[[#This Row],[Project Name]],Table2[[Project Name]:[Funding Request]],2,FALSE)</f>
        <v>40000</v>
      </c>
      <c r="E169" s="47">
        <v>3</v>
      </c>
      <c r="F169" s="47">
        <v>3</v>
      </c>
      <c r="G169" s="47">
        <v>5</v>
      </c>
      <c r="H169" s="47">
        <v>4</v>
      </c>
      <c r="I169" s="47">
        <v>5</v>
      </c>
      <c r="J169" s="47">
        <v>4</v>
      </c>
      <c r="K169" s="47">
        <v>4</v>
      </c>
      <c r="L169" s="47">
        <v>3</v>
      </c>
      <c r="M169" s="47">
        <v>4</v>
      </c>
      <c r="N169" s="47">
        <v>3</v>
      </c>
      <c r="O169" s="2" t="s">
        <v>55</v>
      </c>
      <c r="P169" s="2" t="s">
        <v>56</v>
      </c>
    </row>
    <row r="170" spans="1:16" x14ac:dyDescent="0.2">
      <c r="A170" s="2" t="s">
        <v>104</v>
      </c>
      <c r="B170" s="2" t="s">
        <v>105</v>
      </c>
      <c r="C170" s="2" t="s">
        <v>50</v>
      </c>
      <c r="D170" s="73">
        <f>+VLOOKUP(Table1[[#This Row],[Project Name]],Table2[[Project Name]:[Funding Request]],2,FALSE)</f>
        <v>40000</v>
      </c>
      <c r="E170" s="47">
        <v>3</v>
      </c>
      <c r="F170" s="47">
        <v>4</v>
      </c>
      <c r="G170" s="47">
        <v>5</v>
      </c>
      <c r="H170" s="47">
        <v>4</v>
      </c>
      <c r="I170" s="47">
        <v>4</v>
      </c>
      <c r="J170" s="47">
        <v>4</v>
      </c>
      <c r="K170" s="47">
        <v>4</v>
      </c>
      <c r="L170" s="47">
        <v>3</v>
      </c>
      <c r="M170" s="47">
        <v>5</v>
      </c>
      <c r="N170" s="47">
        <v>3</v>
      </c>
      <c r="O170" s="2" t="s">
        <v>57</v>
      </c>
      <c r="P170" s="2" t="s">
        <v>58</v>
      </c>
    </row>
    <row r="171" spans="1:16" x14ac:dyDescent="0.2">
      <c r="A171" s="2" t="s">
        <v>104</v>
      </c>
      <c r="B171" s="2" t="s">
        <v>105</v>
      </c>
      <c r="C171" s="2" t="s">
        <v>50</v>
      </c>
      <c r="D171" s="73">
        <f>+VLOOKUP(Table1[[#This Row],[Project Name]],Table2[[Project Name]:[Funding Request]],2,FALSE)</f>
        <v>40000</v>
      </c>
      <c r="E171" s="47">
        <v>5</v>
      </c>
      <c r="F171" s="47">
        <v>4</v>
      </c>
      <c r="G171" s="47">
        <v>4</v>
      </c>
      <c r="H171" s="47">
        <v>4</v>
      </c>
      <c r="I171" s="47">
        <v>5</v>
      </c>
      <c r="J171" s="47">
        <v>5</v>
      </c>
      <c r="K171" s="47">
        <v>4</v>
      </c>
      <c r="L171" s="47">
        <v>4</v>
      </c>
      <c r="M171" s="47">
        <v>4</v>
      </c>
      <c r="N171" s="47">
        <v>4</v>
      </c>
      <c r="O171" s="2" t="s">
        <v>59</v>
      </c>
      <c r="P171" s="2" t="s">
        <v>60</v>
      </c>
    </row>
    <row r="172" spans="1:16" x14ac:dyDescent="0.2">
      <c r="A172" s="2" t="s">
        <v>104</v>
      </c>
      <c r="B172" s="2" t="s">
        <v>105</v>
      </c>
      <c r="C172" s="2" t="s">
        <v>50</v>
      </c>
      <c r="D172" s="73">
        <f>+VLOOKUP(Table1[[#This Row],[Project Name]],Table2[[Project Name]:[Funding Request]],2,FALSE)</f>
        <v>40000</v>
      </c>
      <c r="E172" s="47">
        <v>3</v>
      </c>
      <c r="F172" s="47">
        <v>5</v>
      </c>
      <c r="G172" s="47">
        <v>3</v>
      </c>
      <c r="H172" s="47">
        <v>3</v>
      </c>
      <c r="I172" s="47">
        <v>3</v>
      </c>
      <c r="J172" s="47">
        <v>3</v>
      </c>
      <c r="K172" s="47">
        <v>3</v>
      </c>
      <c r="L172" s="47">
        <v>4</v>
      </c>
      <c r="M172" s="47">
        <v>4</v>
      </c>
      <c r="N172" s="47">
        <v>3</v>
      </c>
      <c r="O172" s="2" t="s">
        <v>61</v>
      </c>
      <c r="P172" s="2" t="s">
        <v>62</v>
      </c>
    </row>
    <row r="173" spans="1:16" x14ac:dyDescent="0.2">
      <c r="A173" s="2" t="s">
        <v>106</v>
      </c>
      <c r="B173" s="2" t="s">
        <v>107</v>
      </c>
      <c r="C173" s="2" t="s">
        <v>71</v>
      </c>
      <c r="D173" s="73">
        <f>+VLOOKUP(Table1[[#This Row],[Project Name]],Table2[[Project Name]:[Funding Request]],2,FALSE)</f>
        <v>130000</v>
      </c>
      <c r="E173" s="47" t="s">
        <v>16</v>
      </c>
      <c r="F173" s="47" t="s">
        <v>16</v>
      </c>
      <c r="G173" s="47" t="s">
        <v>16</v>
      </c>
      <c r="H173" s="47" t="s">
        <v>16</v>
      </c>
      <c r="I173" s="47" t="s">
        <v>16</v>
      </c>
      <c r="J173" s="47" t="s">
        <v>16</v>
      </c>
      <c r="K173" s="47" t="s">
        <v>16</v>
      </c>
      <c r="L173" s="47" t="s">
        <v>16</v>
      </c>
      <c r="M173" s="47" t="s">
        <v>16</v>
      </c>
      <c r="N173" s="47" t="s">
        <v>16</v>
      </c>
      <c r="O173" s="2" t="s">
        <v>65</v>
      </c>
      <c r="P173" s="2" t="s">
        <v>66</v>
      </c>
    </row>
    <row r="174" spans="1:16" x14ac:dyDescent="0.2">
      <c r="A174" s="2" t="s">
        <v>106</v>
      </c>
      <c r="B174" s="2" t="s">
        <v>107</v>
      </c>
      <c r="C174" s="2" t="s">
        <v>71</v>
      </c>
      <c r="D174" s="73">
        <f>+VLOOKUP(Table1[[#This Row],[Project Name]],Table2[[Project Name]:[Funding Request]],2,FALSE)</f>
        <v>130000</v>
      </c>
      <c r="E174" s="47">
        <v>5</v>
      </c>
      <c r="F174" s="47">
        <v>5</v>
      </c>
      <c r="G174" s="47">
        <v>5</v>
      </c>
      <c r="H174" s="47">
        <v>5</v>
      </c>
      <c r="I174" s="47">
        <v>5</v>
      </c>
      <c r="J174" s="47">
        <v>5</v>
      </c>
      <c r="K174" s="47">
        <v>1</v>
      </c>
      <c r="L174" s="47">
        <v>5</v>
      </c>
      <c r="M174" s="47">
        <v>5</v>
      </c>
      <c r="N174" s="47">
        <v>3</v>
      </c>
      <c r="O174" s="2" t="s">
        <v>67</v>
      </c>
      <c r="P174" s="2" t="s">
        <v>68</v>
      </c>
    </row>
    <row r="175" spans="1:16" x14ac:dyDescent="0.2">
      <c r="A175" s="2" t="s">
        <v>106</v>
      </c>
      <c r="B175" s="2" t="s">
        <v>107</v>
      </c>
      <c r="C175" s="2" t="s">
        <v>71</v>
      </c>
      <c r="D175" s="73">
        <f>+VLOOKUP(Table1[[#This Row],[Project Name]],Table2[[Project Name]:[Funding Request]],2,FALSE)</f>
        <v>130000</v>
      </c>
      <c r="E175" s="47">
        <v>5</v>
      </c>
      <c r="F175" s="47">
        <v>5</v>
      </c>
      <c r="G175" s="47">
        <v>5</v>
      </c>
      <c r="H175" s="47">
        <v>5</v>
      </c>
      <c r="I175" s="47">
        <v>5</v>
      </c>
      <c r="J175" s="47">
        <v>5</v>
      </c>
      <c r="K175" s="47">
        <v>1</v>
      </c>
      <c r="L175" s="47">
        <v>5</v>
      </c>
      <c r="M175" s="47">
        <v>5</v>
      </c>
      <c r="N175" s="47">
        <v>4</v>
      </c>
      <c r="O175" s="2" t="s">
        <v>51</v>
      </c>
      <c r="P175" s="2" t="s">
        <v>52</v>
      </c>
    </row>
    <row r="176" spans="1:16" x14ac:dyDescent="0.2">
      <c r="A176" s="2" t="s">
        <v>106</v>
      </c>
      <c r="B176" s="2" t="s">
        <v>107</v>
      </c>
      <c r="C176" s="2" t="s">
        <v>71</v>
      </c>
      <c r="D176" s="73">
        <f>+VLOOKUP(Table1[[#This Row],[Project Name]],Table2[[Project Name]:[Funding Request]],2,FALSE)</f>
        <v>130000</v>
      </c>
      <c r="E176" s="47">
        <v>4</v>
      </c>
      <c r="F176" s="47">
        <v>4</v>
      </c>
      <c r="G176" s="47">
        <v>5</v>
      </c>
      <c r="H176" s="47">
        <v>4</v>
      </c>
      <c r="I176" s="47">
        <v>4</v>
      </c>
      <c r="J176" s="47">
        <v>4</v>
      </c>
      <c r="K176" s="47">
        <v>2</v>
      </c>
      <c r="L176" s="47">
        <v>5</v>
      </c>
      <c r="M176" s="47">
        <v>5</v>
      </c>
      <c r="N176" s="47">
        <v>4</v>
      </c>
      <c r="O176" s="2" t="s">
        <v>53</v>
      </c>
      <c r="P176" s="2" t="s">
        <v>54</v>
      </c>
    </row>
    <row r="177" spans="1:16" x14ac:dyDescent="0.2">
      <c r="A177" s="2" t="s">
        <v>106</v>
      </c>
      <c r="B177" s="2" t="s">
        <v>107</v>
      </c>
      <c r="C177" s="2" t="s">
        <v>71</v>
      </c>
      <c r="D177" s="73">
        <f>+VLOOKUP(Table1[[#This Row],[Project Name]],Table2[[Project Name]:[Funding Request]],2,FALSE)</f>
        <v>130000</v>
      </c>
      <c r="E177" s="47">
        <v>5</v>
      </c>
      <c r="F177" s="47">
        <v>5</v>
      </c>
      <c r="G177" s="47">
        <v>5</v>
      </c>
      <c r="H177" s="47">
        <v>3</v>
      </c>
      <c r="I177" s="47">
        <v>5</v>
      </c>
      <c r="J177" s="47">
        <v>4</v>
      </c>
      <c r="K177" s="47">
        <v>2</v>
      </c>
      <c r="L177" s="47">
        <v>3</v>
      </c>
      <c r="M177" s="47">
        <v>4</v>
      </c>
      <c r="N177" s="47">
        <v>3</v>
      </c>
      <c r="O177" s="2" t="s">
        <v>55</v>
      </c>
      <c r="P177" s="2" t="s">
        <v>56</v>
      </c>
    </row>
    <row r="178" spans="1:16" x14ac:dyDescent="0.2">
      <c r="A178" s="2" t="s">
        <v>106</v>
      </c>
      <c r="B178" s="2" t="s">
        <v>107</v>
      </c>
      <c r="C178" s="2" t="s">
        <v>71</v>
      </c>
      <c r="D178" s="73">
        <f>+VLOOKUP(Table1[[#This Row],[Project Name]],Table2[[Project Name]:[Funding Request]],2,FALSE)</f>
        <v>130000</v>
      </c>
      <c r="E178" s="47">
        <v>5</v>
      </c>
      <c r="F178" s="47">
        <v>4</v>
      </c>
      <c r="G178" s="47">
        <v>5</v>
      </c>
      <c r="H178" s="47">
        <v>4</v>
      </c>
      <c r="I178" s="47">
        <v>5</v>
      </c>
      <c r="J178" s="47">
        <v>4</v>
      </c>
      <c r="K178" s="47">
        <v>3</v>
      </c>
      <c r="L178" s="47">
        <v>4</v>
      </c>
      <c r="M178" s="47">
        <v>5</v>
      </c>
      <c r="N178" s="47">
        <v>4</v>
      </c>
      <c r="O178" s="2" t="s">
        <v>57</v>
      </c>
      <c r="P178" s="2" t="s">
        <v>58</v>
      </c>
    </row>
    <row r="179" spans="1:16" x14ac:dyDescent="0.2">
      <c r="A179" s="2" t="s">
        <v>106</v>
      </c>
      <c r="B179" s="2" t="s">
        <v>107</v>
      </c>
      <c r="C179" s="2" t="s">
        <v>71</v>
      </c>
      <c r="D179" s="73">
        <f>+VLOOKUP(Table1[[#This Row],[Project Name]],Table2[[Project Name]:[Funding Request]],2,FALSE)</f>
        <v>130000</v>
      </c>
      <c r="E179" s="47">
        <v>5</v>
      </c>
      <c r="F179" s="47">
        <v>5</v>
      </c>
      <c r="G179" s="47">
        <v>5</v>
      </c>
      <c r="H179" s="47">
        <v>5</v>
      </c>
      <c r="I179" s="47">
        <v>5</v>
      </c>
      <c r="J179" s="47">
        <v>5</v>
      </c>
      <c r="K179" s="47">
        <v>1</v>
      </c>
      <c r="L179" s="47">
        <v>5</v>
      </c>
      <c r="M179" s="47">
        <v>5</v>
      </c>
      <c r="N179" s="47">
        <v>4</v>
      </c>
      <c r="O179" s="2" t="s">
        <v>59</v>
      </c>
      <c r="P179" s="2" t="s">
        <v>60</v>
      </c>
    </row>
    <row r="180" spans="1:16" x14ac:dyDescent="0.2">
      <c r="A180" s="2" t="s">
        <v>106</v>
      </c>
      <c r="B180" s="2" t="s">
        <v>107</v>
      </c>
      <c r="C180" s="2" t="s">
        <v>71</v>
      </c>
      <c r="D180" s="73">
        <f>+VLOOKUP(Table1[[#This Row],[Project Name]],Table2[[Project Name]:[Funding Request]],2,FALSE)</f>
        <v>130000</v>
      </c>
      <c r="E180" s="47">
        <v>5</v>
      </c>
      <c r="F180" s="47">
        <v>5</v>
      </c>
      <c r="G180" s="47">
        <v>5</v>
      </c>
      <c r="H180" s="47">
        <v>5</v>
      </c>
      <c r="I180" s="47">
        <v>5</v>
      </c>
      <c r="J180" s="47">
        <v>5</v>
      </c>
      <c r="K180" s="47">
        <v>3</v>
      </c>
      <c r="L180" s="47">
        <v>5</v>
      </c>
      <c r="M180" s="47">
        <v>5</v>
      </c>
      <c r="N180" s="47">
        <v>5</v>
      </c>
      <c r="O180" s="2" t="s">
        <v>61</v>
      </c>
      <c r="P180" s="2" t="s">
        <v>62</v>
      </c>
    </row>
    <row r="181" spans="1:16" x14ac:dyDescent="0.2">
      <c r="A181" s="2" t="s">
        <v>106</v>
      </c>
      <c r="B181" s="2" t="s">
        <v>107</v>
      </c>
      <c r="C181" s="2" t="s">
        <v>71</v>
      </c>
      <c r="D181" s="73">
        <f>+VLOOKUP(Table1[[#This Row],[Project Name]],Table2[[Project Name]:[Funding Request]],2,FALSE)</f>
        <v>130000</v>
      </c>
      <c r="E181" s="47">
        <v>5</v>
      </c>
      <c r="F181" s="47">
        <v>5</v>
      </c>
      <c r="G181" s="47">
        <v>5</v>
      </c>
      <c r="H181" s="47">
        <v>5</v>
      </c>
      <c r="I181" s="47">
        <v>5</v>
      </c>
      <c r="J181" s="47">
        <v>4</v>
      </c>
      <c r="K181" s="47">
        <v>1</v>
      </c>
      <c r="L181" s="47">
        <v>3</v>
      </c>
      <c r="M181" s="47">
        <v>4</v>
      </c>
      <c r="N181" s="47">
        <v>3</v>
      </c>
      <c r="O181" s="2" t="s">
        <v>63</v>
      </c>
      <c r="P181" s="2" t="s">
        <v>64</v>
      </c>
    </row>
    <row r="182" spans="1:16" x14ac:dyDescent="0.2">
      <c r="A182" s="2" t="s">
        <v>108</v>
      </c>
      <c r="B182" s="2" t="s">
        <v>109</v>
      </c>
      <c r="C182" s="2" t="s">
        <v>50</v>
      </c>
      <c r="D182" s="73">
        <f>+VLOOKUP(Table1[[#This Row],[Project Name]],Table2[[Project Name]:[Funding Request]],2,FALSE)</f>
        <v>6560</v>
      </c>
      <c r="E182" s="47">
        <v>4</v>
      </c>
      <c r="F182" s="47">
        <v>3</v>
      </c>
      <c r="G182" s="47">
        <v>4</v>
      </c>
      <c r="H182" s="47">
        <v>4</v>
      </c>
      <c r="I182" s="47">
        <v>4</v>
      </c>
      <c r="J182" s="47">
        <v>3</v>
      </c>
      <c r="K182" s="47">
        <v>5</v>
      </c>
      <c r="L182" s="47">
        <v>3</v>
      </c>
      <c r="M182" s="47">
        <v>5</v>
      </c>
      <c r="N182" s="47">
        <v>3</v>
      </c>
      <c r="O182" s="2" t="s">
        <v>57</v>
      </c>
      <c r="P182" s="2" t="s">
        <v>58</v>
      </c>
    </row>
    <row r="183" spans="1:16" x14ac:dyDescent="0.2">
      <c r="A183" s="2" t="s">
        <v>108</v>
      </c>
      <c r="B183" s="2" t="s">
        <v>109</v>
      </c>
      <c r="C183" s="2" t="s">
        <v>50</v>
      </c>
      <c r="D183" s="73">
        <f>+VLOOKUP(Table1[[#This Row],[Project Name]],Table2[[Project Name]:[Funding Request]],2,FALSE)</f>
        <v>6560</v>
      </c>
      <c r="E183" s="47">
        <v>5</v>
      </c>
      <c r="F183" s="47">
        <v>4</v>
      </c>
      <c r="G183" s="47">
        <v>5</v>
      </c>
      <c r="H183" s="47">
        <v>4</v>
      </c>
      <c r="I183" s="47">
        <v>4</v>
      </c>
      <c r="J183" s="47">
        <v>4</v>
      </c>
      <c r="K183" s="47">
        <v>5</v>
      </c>
      <c r="L183" s="47">
        <v>5</v>
      </c>
      <c r="M183" s="47">
        <v>5</v>
      </c>
      <c r="N183" s="47">
        <v>4</v>
      </c>
      <c r="O183" s="2" t="s">
        <v>59</v>
      </c>
      <c r="P183" s="2" t="s">
        <v>60</v>
      </c>
    </row>
    <row r="184" spans="1:16" x14ac:dyDescent="0.2">
      <c r="A184" s="2" t="s">
        <v>108</v>
      </c>
      <c r="B184" s="2" t="s">
        <v>109</v>
      </c>
      <c r="C184" s="2" t="s">
        <v>50</v>
      </c>
      <c r="D184" s="73">
        <f>+VLOOKUP(Table1[[#This Row],[Project Name]],Table2[[Project Name]:[Funding Request]],2,FALSE)</f>
        <v>6560</v>
      </c>
      <c r="E184" s="47">
        <v>5</v>
      </c>
      <c r="F184" s="47">
        <v>5</v>
      </c>
      <c r="G184" s="47">
        <v>3</v>
      </c>
      <c r="H184" s="47">
        <v>5</v>
      </c>
      <c r="I184" s="47">
        <v>4</v>
      </c>
      <c r="J184" s="47">
        <v>4</v>
      </c>
      <c r="K184" s="47">
        <v>5</v>
      </c>
      <c r="L184" s="47">
        <v>2</v>
      </c>
      <c r="M184" s="47">
        <v>5</v>
      </c>
      <c r="N184" s="47">
        <v>5</v>
      </c>
      <c r="O184" s="2" t="s">
        <v>61</v>
      </c>
      <c r="P184" s="2" t="s">
        <v>62</v>
      </c>
    </row>
    <row r="185" spans="1:16" x14ac:dyDescent="0.2">
      <c r="A185" s="2" t="s">
        <v>108</v>
      </c>
      <c r="B185" s="2" t="s">
        <v>109</v>
      </c>
      <c r="C185" s="2" t="s">
        <v>50</v>
      </c>
      <c r="D185" s="73">
        <f>+VLOOKUP(Table1[[#This Row],[Project Name]],Table2[[Project Name]:[Funding Request]],2,FALSE)</f>
        <v>6560</v>
      </c>
      <c r="E185" s="47">
        <v>5</v>
      </c>
      <c r="F185" s="47">
        <v>5</v>
      </c>
      <c r="G185" s="47">
        <v>4</v>
      </c>
      <c r="H185" s="47">
        <v>4</v>
      </c>
      <c r="I185" s="47">
        <v>3</v>
      </c>
      <c r="J185" s="47">
        <v>4</v>
      </c>
      <c r="K185" s="47">
        <v>5</v>
      </c>
      <c r="L185" s="47">
        <v>3</v>
      </c>
      <c r="M185" s="47">
        <v>5</v>
      </c>
      <c r="N185" s="47">
        <v>4</v>
      </c>
      <c r="O185" s="2" t="s">
        <v>63</v>
      </c>
      <c r="P185" s="2" t="s">
        <v>64</v>
      </c>
    </row>
    <row r="186" spans="1:16" x14ac:dyDescent="0.2">
      <c r="A186" s="2" t="s">
        <v>108</v>
      </c>
      <c r="B186" s="2" t="s">
        <v>109</v>
      </c>
      <c r="C186" s="2" t="s">
        <v>50</v>
      </c>
      <c r="D186" s="73">
        <f>+VLOOKUP(Table1[[#This Row],[Project Name]],Table2[[Project Name]:[Funding Request]],2,FALSE)</f>
        <v>6560</v>
      </c>
      <c r="E186" s="47">
        <v>5</v>
      </c>
      <c r="F186" s="47">
        <v>5</v>
      </c>
      <c r="G186" s="47">
        <v>5</v>
      </c>
      <c r="H186" s="47">
        <v>5</v>
      </c>
      <c r="I186" s="47">
        <v>5</v>
      </c>
      <c r="J186" s="47">
        <v>5</v>
      </c>
      <c r="K186" s="47">
        <v>5</v>
      </c>
      <c r="L186" s="47">
        <v>3</v>
      </c>
      <c r="M186" s="47">
        <v>5</v>
      </c>
      <c r="N186" s="47">
        <v>4</v>
      </c>
      <c r="O186" s="2" t="s">
        <v>65</v>
      </c>
      <c r="P186" s="2" t="s">
        <v>66</v>
      </c>
    </row>
    <row r="187" spans="1:16" x14ac:dyDescent="0.2">
      <c r="A187" s="2" t="s">
        <v>108</v>
      </c>
      <c r="B187" s="2" t="s">
        <v>109</v>
      </c>
      <c r="C187" s="2" t="s">
        <v>50</v>
      </c>
      <c r="D187" s="73">
        <f>+VLOOKUP(Table1[[#This Row],[Project Name]],Table2[[Project Name]:[Funding Request]],2,FALSE)</f>
        <v>6560</v>
      </c>
      <c r="E187" s="47">
        <v>5</v>
      </c>
      <c r="F187" s="47">
        <v>4</v>
      </c>
      <c r="G187" s="47">
        <v>4</v>
      </c>
      <c r="H187" s="47">
        <v>4</v>
      </c>
      <c r="I187" s="47">
        <v>4</v>
      </c>
      <c r="J187" s="47">
        <v>5</v>
      </c>
      <c r="K187" s="47">
        <v>5</v>
      </c>
      <c r="L187" s="47">
        <v>4</v>
      </c>
      <c r="M187" s="47">
        <v>5</v>
      </c>
      <c r="N187" s="47">
        <v>4</v>
      </c>
      <c r="O187" s="2" t="s">
        <v>67</v>
      </c>
      <c r="P187" s="2" t="s">
        <v>68</v>
      </c>
    </row>
    <row r="188" spans="1:16" x14ac:dyDescent="0.2">
      <c r="A188" s="2" t="s">
        <v>108</v>
      </c>
      <c r="B188" s="2" t="s">
        <v>109</v>
      </c>
      <c r="C188" s="2" t="s">
        <v>50</v>
      </c>
      <c r="D188" s="73">
        <f>+VLOOKUP(Table1[[#This Row],[Project Name]],Table2[[Project Name]:[Funding Request]],2,FALSE)</f>
        <v>6560</v>
      </c>
      <c r="E188" s="47">
        <v>5</v>
      </c>
      <c r="F188" s="47">
        <v>4</v>
      </c>
      <c r="G188" s="47">
        <v>5</v>
      </c>
      <c r="H188" s="47">
        <v>4</v>
      </c>
      <c r="I188" s="47">
        <v>4</v>
      </c>
      <c r="J188" s="47">
        <v>3</v>
      </c>
      <c r="K188" s="47">
        <v>5</v>
      </c>
      <c r="L188" s="47">
        <v>3</v>
      </c>
      <c r="M188" s="47">
        <v>5</v>
      </c>
      <c r="N188" s="47">
        <v>4</v>
      </c>
      <c r="O188" s="2" t="s">
        <v>51</v>
      </c>
      <c r="P188" s="2" t="s">
        <v>52</v>
      </c>
    </row>
    <row r="189" spans="1:16" x14ac:dyDescent="0.2">
      <c r="A189" s="2" t="s">
        <v>108</v>
      </c>
      <c r="B189" s="2" t="s">
        <v>109</v>
      </c>
      <c r="C189" s="2" t="s">
        <v>50</v>
      </c>
      <c r="D189" s="73">
        <f>+VLOOKUP(Table1[[#This Row],[Project Name]],Table2[[Project Name]:[Funding Request]],2,FALSE)</f>
        <v>6560</v>
      </c>
      <c r="E189" s="47">
        <v>4</v>
      </c>
      <c r="F189" s="47">
        <v>4</v>
      </c>
      <c r="G189" s="47">
        <v>4</v>
      </c>
      <c r="H189" s="47">
        <v>5</v>
      </c>
      <c r="I189" s="47">
        <v>4</v>
      </c>
      <c r="J189" s="47">
        <v>3</v>
      </c>
      <c r="K189" s="47">
        <v>5</v>
      </c>
      <c r="L189" s="47">
        <v>3</v>
      </c>
      <c r="M189" s="47">
        <v>4</v>
      </c>
      <c r="N189" s="47">
        <v>3</v>
      </c>
      <c r="O189" s="2" t="s">
        <v>53</v>
      </c>
      <c r="P189" s="2" t="s">
        <v>54</v>
      </c>
    </row>
    <row r="190" spans="1:16" x14ac:dyDescent="0.2">
      <c r="A190" s="2" t="s">
        <v>108</v>
      </c>
      <c r="B190" s="2" t="s">
        <v>109</v>
      </c>
      <c r="C190" s="2" t="s">
        <v>50</v>
      </c>
      <c r="D190" s="73">
        <f>+VLOOKUP(Table1[[#This Row],[Project Name]],Table2[[Project Name]:[Funding Request]],2,FALSE)</f>
        <v>6560</v>
      </c>
      <c r="E190" s="47">
        <v>5</v>
      </c>
      <c r="F190" s="47">
        <v>2</v>
      </c>
      <c r="G190" s="47">
        <v>1</v>
      </c>
      <c r="H190" s="47">
        <v>3</v>
      </c>
      <c r="I190" s="47">
        <v>3</v>
      </c>
      <c r="J190" s="47">
        <v>1</v>
      </c>
      <c r="K190" s="47">
        <v>5</v>
      </c>
      <c r="L190" s="47">
        <v>2</v>
      </c>
      <c r="M190" s="47">
        <v>4</v>
      </c>
      <c r="N190" s="47">
        <v>3</v>
      </c>
      <c r="O190" s="2" t="s">
        <v>55</v>
      </c>
      <c r="P190" s="2" t="s">
        <v>56</v>
      </c>
    </row>
    <row r="191" spans="1:16" x14ac:dyDescent="0.2">
      <c r="A191" s="2" t="s">
        <v>17</v>
      </c>
      <c r="B191" s="2" t="s">
        <v>110</v>
      </c>
      <c r="C191" s="2" t="s">
        <v>50</v>
      </c>
      <c r="D191" s="73">
        <f>+VLOOKUP(Table1[[#This Row],[Project Name]],Table2[[Project Name]:[Funding Request]],2,FALSE)</f>
        <v>15000</v>
      </c>
      <c r="E191" s="47">
        <v>5</v>
      </c>
      <c r="F191" s="47">
        <v>5</v>
      </c>
      <c r="G191" s="47">
        <v>5</v>
      </c>
      <c r="H191" s="47">
        <v>5</v>
      </c>
      <c r="I191" s="47">
        <v>5</v>
      </c>
      <c r="J191" s="47">
        <v>5</v>
      </c>
      <c r="K191" s="47">
        <v>2</v>
      </c>
      <c r="L191" s="47">
        <v>5</v>
      </c>
      <c r="M191" s="47">
        <v>5</v>
      </c>
      <c r="N191" s="47">
        <v>3</v>
      </c>
      <c r="O191" s="2" t="s">
        <v>67</v>
      </c>
      <c r="P191" s="2" t="s">
        <v>68</v>
      </c>
    </row>
    <row r="192" spans="1:16" x14ac:dyDescent="0.2">
      <c r="A192" s="2" t="s">
        <v>17</v>
      </c>
      <c r="B192" s="2" t="s">
        <v>110</v>
      </c>
      <c r="C192" s="2" t="s">
        <v>50</v>
      </c>
      <c r="D192" s="73">
        <f>+VLOOKUP(Table1[[#This Row],[Project Name]],Table2[[Project Name]:[Funding Request]],2,FALSE)</f>
        <v>15000</v>
      </c>
      <c r="E192" s="47">
        <v>5</v>
      </c>
      <c r="F192" s="47">
        <v>5</v>
      </c>
      <c r="G192" s="47">
        <v>5</v>
      </c>
      <c r="H192" s="47">
        <v>4</v>
      </c>
      <c r="I192" s="47">
        <v>5</v>
      </c>
      <c r="J192" s="47">
        <v>5</v>
      </c>
      <c r="K192" s="47">
        <v>3</v>
      </c>
      <c r="L192" s="47">
        <v>5</v>
      </c>
      <c r="M192" s="47">
        <v>4</v>
      </c>
      <c r="N192" s="47">
        <v>3</v>
      </c>
      <c r="O192" s="2" t="s">
        <v>51</v>
      </c>
      <c r="P192" s="2" t="s">
        <v>52</v>
      </c>
    </row>
    <row r="193" spans="1:16" x14ac:dyDescent="0.2">
      <c r="A193" s="2" t="s">
        <v>17</v>
      </c>
      <c r="B193" s="2" t="s">
        <v>110</v>
      </c>
      <c r="C193" s="2" t="s">
        <v>50</v>
      </c>
      <c r="D193" s="73">
        <f>+VLOOKUP(Table1[[#This Row],[Project Name]],Table2[[Project Name]:[Funding Request]],2,FALSE)</f>
        <v>15000</v>
      </c>
      <c r="E193" s="47">
        <v>3</v>
      </c>
      <c r="F193" s="47">
        <v>4</v>
      </c>
      <c r="G193" s="47">
        <v>5</v>
      </c>
      <c r="H193" s="47">
        <v>4</v>
      </c>
      <c r="I193" s="47">
        <v>4</v>
      </c>
      <c r="J193" s="47">
        <v>4</v>
      </c>
      <c r="K193" s="47">
        <v>3</v>
      </c>
      <c r="L193" s="47">
        <v>4</v>
      </c>
      <c r="M193" s="47">
        <v>3</v>
      </c>
      <c r="N193" s="47">
        <v>3</v>
      </c>
      <c r="O193" s="2" t="s">
        <v>53</v>
      </c>
      <c r="P193" s="2" t="s">
        <v>54</v>
      </c>
    </row>
    <row r="194" spans="1:16" x14ac:dyDescent="0.2">
      <c r="A194" s="2" t="s">
        <v>17</v>
      </c>
      <c r="B194" s="2" t="s">
        <v>110</v>
      </c>
      <c r="C194" s="2" t="s">
        <v>50</v>
      </c>
      <c r="D194" s="73">
        <f>+VLOOKUP(Table1[[#This Row],[Project Name]],Table2[[Project Name]:[Funding Request]],2,FALSE)</f>
        <v>15000</v>
      </c>
      <c r="E194" s="47">
        <v>5</v>
      </c>
      <c r="F194" s="47">
        <v>5</v>
      </c>
      <c r="G194" s="47">
        <v>5</v>
      </c>
      <c r="H194" s="47">
        <v>4</v>
      </c>
      <c r="I194" s="47">
        <v>5</v>
      </c>
      <c r="J194" s="47">
        <v>4</v>
      </c>
      <c r="K194" s="47">
        <v>4</v>
      </c>
      <c r="L194" s="47">
        <v>4</v>
      </c>
      <c r="M194" s="47">
        <v>4</v>
      </c>
      <c r="N194" s="47">
        <v>3</v>
      </c>
      <c r="O194" s="2" t="s">
        <v>55</v>
      </c>
      <c r="P194" s="2" t="s">
        <v>56</v>
      </c>
    </row>
    <row r="195" spans="1:16" x14ac:dyDescent="0.2">
      <c r="A195" s="2" t="s">
        <v>17</v>
      </c>
      <c r="B195" s="2" t="s">
        <v>110</v>
      </c>
      <c r="C195" s="2" t="s">
        <v>50</v>
      </c>
      <c r="D195" s="73">
        <f>+VLOOKUP(Table1[[#This Row],[Project Name]],Table2[[Project Name]:[Funding Request]],2,FALSE)</f>
        <v>15000</v>
      </c>
      <c r="E195" s="47">
        <v>5</v>
      </c>
      <c r="F195" s="47">
        <v>5</v>
      </c>
      <c r="G195" s="47">
        <v>4</v>
      </c>
      <c r="H195" s="47">
        <v>5</v>
      </c>
      <c r="I195" s="47">
        <v>5</v>
      </c>
      <c r="J195" s="47">
        <v>4</v>
      </c>
      <c r="K195" s="47">
        <v>4</v>
      </c>
      <c r="L195" s="47">
        <v>4</v>
      </c>
      <c r="M195" s="47">
        <v>5</v>
      </c>
      <c r="N195" s="47">
        <v>3</v>
      </c>
      <c r="O195" s="2" t="s">
        <v>57</v>
      </c>
      <c r="P195" s="2" t="s">
        <v>58</v>
      </c>
    </row>
    <row r="196" spans="1:16" x14ac:dyDescent="0.2">
      <c r="A196" s="2" t="s">
        <v>17</v>
      </c>
      <c r="B196" s="2" t="s">
        <v>110</v>
      </c>
      <c r="C196" s="2" t="s">
        <v>50</v>
      </c>
      <c r="D196" s="73">
        <f>+VLOOKUP(Table1[[#This Row],[Project Name]],Table2[[Project Name]:[Funding Request]],2,FALSE)</f>
        <v>15000</v>
      </c>
      <c r="E196" s="47">
        <v>4</v>
      </c>
      <c r="F196" s="47">
        <v>4</v>
      </c>
      <c r="G196" s="47">
        <v>5</v>
      </c>
      <c r="H196" s="47">
        <v>5</v>
      </c>
      <c r="I196" s="47">
        <v>5</v>
      </c>
      <c r="J196" s="47">
        <v>5</v>
      </c>
      <c r="K196" s="47">
        <v>3</v>
      </c>
      <c r="L196" s="47">
        <v>5</v>
      </c>
      <c r="M196" s="47">
        <v>4</v>
      </c>
      <c r="N196" s="47">
        <v>3</v>
      </c>
      <c r="O196" s="2" t="s">
        <v>59</v>
      </c>
      <c r="P196" s="2" t="s">
        <v>60</v>
      </c>
    </row>
    <row r="197" spans="1:16" x14ac:dyDescent="0.2">
      <c r="A197" s="2" t="s">
        <v>17</v>
      </c>
      <c r="B197" s="2" t="s">
        <v>110</v>
      </c>
      <c r="C197" s="2" t="s">
        <v>50</v>
      </c>
      <c r="D197" s="73">
        <f>+VLOOKUP(Table1[[#This Row],[Project Name]],Table2[[Project Name]:[Funding Request]],2,FALSE)</f>
        <v>15000</v>
      </c>
      <c r="E197" s="47">
        <v>4</v>
      </c>
      <c r="F197" s="47">
        <v>4</v>
      </c>
      <c r="G197" s="47">
        <v>4</v>
      </c>
      <c r="H197" s="47">
        <v>5</v>
      </c>
      <c r="I197" s="47">
        <v>4</v>
      </c>
      <c r="J197" s="47">
        <v>4</v>
      </c>
      <c r="K197" s="47">
        <v>5</v>
      </c>
      <c r="L197" s="47">
        <v>2</v>
      </c>
      <c r="M197" s="47">
        <v>5</v>
      </c>
      <c r="N197" s="47">
        <v>4</v>
      </c>
      <c r="O197" s="2" t="s">
        <v>61</v>
      </c>
      <c r="P197" s="2" t="s">
        <v>62</v>
      </c>
    </row>
    <row r="198" spans="1:16" x14ac:dyDescent="0.2">
      <c r="A198" s="2" t="s">
        <v>17</v>
      </c>
      <c r="B198" s="2" t="s">
        <v>110</v>
      </c>
      <c r="C198" s="2" t="s">
        <v>50</v>
      </c>
      <c r="D198" s="73">
        <f>+VLOOKUP(Table1[[#This Row],[Project Name]],Table2[[Project Name]:[Funding Request]],2,FALSE)</f>
        <v>15000</v>
      </c>
      <c r="E198" s="47">
        <v>4</v>
      </c>
      <c r="F198" s="47">
        <v>5</v>
      </c>
      <c r="G198" s="47">
        <v>5</v>
      </c>
      <c r="H198" s="47">
        <v>5</v>
      </c>
      <c r="I198" s="47">
        <v>5</v>
      </c>
      <c r="J198" s="47">
        <v>3</v>
      </c>
      <c r="K198" s="47">
        <v>3</v>
      </c>
      <c r="L198" s="47">
        <v>4</v>
      </c>
      <c r="M198" s="47">
        <v>4</v>
      </c>
      <c r="N198" s="47">
        <v>3</v>
      </c>
      <c r="O198" s="2" t="s">
        <v>63</v>
      </c>
      <c r="P198" s="2" t="s">
        <v>64</v>
      </c>
    </row>
    <row r="199" spans="1:16" x14ac:dyDescent="0.2">
      <c r="A199" s="2" t="s">
        <v>17</v>
      </c>
      <c r="B199" s="2" t="s">
        <v>110</v>
      </c>
      <c r="C199" s="2" t="s">
        <v>50</v>
      </c>
      <c r="D199" s="73">
        <f>+VLOOKUP(Table1[[#This Row],[Project Name]],Table2[[Project Name]:[Funding Request]],2,FALSE)</f>
        <v>15000</v>
      </c>
      <c r="E199" s="47">
        <v>5</v>
      </c>
      <c r="F199" s="47">
        <v>5</v>
      </c>
      <c r="G199" s="47">
        <v>5</v>
      </c>
      <c r="H199" s="47">
        <v>5</v>
      </c>
      <c r="I199" s="47">
        <v>5</v>
      </c>
      <c r="J199" s="47">
        <v>5</v>
      </c>
      <c r="K199" s="47">
        <v>4</v>
      </c>
      <c r="L199" s="47">
        <v>5</v>
      </c>
      <c r="M199" s="47">
        <v>5</v>
      </c>
      <c r="N199" s="47">
        <v>5</v>
      </c>
      <c r="O199" s="2" t="s">
        <v>65</v>
      </c>
      <c r="P199" s="2" t="s">
        <v>66</v>
      </c>
    </row>
    <row r="200" spans="1:16" x14ac:dyDescent="0.2">
      <c r="A200" s="2" t="s">
        <v>111</v>
      </c>
      <c r="B200" s="2" t="s">
        <v>112</v>
      </c>
      <c r="C200" s="2" t="s">
        <v>78</v>
      </c>
      <c r="D200" s="73">
        <f>+VLOOKUP(Table1[[#This Row],[Project Name]],Table2[[Project Name]:[Funding Request]],2,FALSE)</f>
        <v>20000</v>
      </c>
      <c r="E200" s="47">
        <v>3</v>
      </c>
      <c r="F200" s="47">
        <v>2</v>
      </c>
      <c r="G200" s="47">
        <v>2</v>
      </c>
      <c r="H200" s="47">
        <v>2</v>
      </c>
      <c r="I200" s="47">
        <v>3</v>
      </c>
      <c r="J200" s="47">
        <v>2</v>
      </c>
      <c r="K200" s="47">
        <v>5</v>
      </c>
      <c r="L200" s="47">
        <v>2</v>
      </c>
      <c r="M200" s="47">
        <v>4</v>
      </c>
      <c r="N200" s="47">
        <v>4</v>
      </c>
      <c r="O200" s="2" t="s">
        <v>57</v>
      </c>
      <c r="P200" s="2" t="s">
        <v>58</v>
      </c>
    </row>
    <row r="201" spans="1:16" x14ac:dyDescent="0.2">
      <c r="A201" s="2" t="s">
        <v>111</v>
      </c>
      <c r="B201" s="2" t="s">
        <v>112</v>
      </c>
      <c r="C201" s="2" t="s">
        <v>78</v>
      </c>
      <c r="D201" s="73">
        <f>+VLOOKUP(Table1[[#This Row],[Project Name]],Table2[[Project Name]:[Funding Request]],2,FALSE)</f>
        <v>20000</v>
      </c>
      <c r="E201" s="47">
        <v>5</v>
      </c>
      <c r="F201" s="47">
        <v>5</v>
      </c>
      <c r="G201" s="47">
        <v>4</v>
      </c>
      <c r="H201" s="47">
        <v>5</v>
      </c>
      <c r="I201" s="47">
        <v>4</v>
      </c>
      <c r="J201" s="47">
        <v>4</v>
      </c>
      <c r="K201" s="47">
        <v>5</v>
      </c>
      <c r="L201" s="47">
        <v>5</v>
      </c>
      <c r="M201" s="47">
        <v>5</v>
      </c>
      <c r="N201" s="47">
        <v>4</v>
      </c>
      <c r="O201" s="2" t="s">
        <v>59</v>
      </c>
      <c r="P201" s="2" t="s">
        <v>60</v>
      </c>
    </row>
    <row r="202" spans="1:16" x14ac:dyDescent="0.2">
      <c r="A202" s="2" t="s">
        <v>111</v>
      </c>
      <c r="B202" s="2" t="s">
        <v>112</v>
      </c>
      <c r="C202" s="2" t="s">
        <v>78</v>
      </c>
      <c r="D202" s="73">
        <f>+VLOOKUP(Table1[[#This Row],[Project Name]],Table2[[Project Name]:[Funding Request]],2,FALSE)</f>
        <v>20000</v>
      </c>
      <c r="E202" s="47">
        <v>5</v>
      </c>
      <c r="F202" s="47">
        <v>5</v>
      </c>
      <c r="G202" s="47">
        <v>5</v>
      </c>
      <c r="H202" s="47">
        <v>5</v>
      </c>
      <c r="I202" s="47">
        <v>5</v>
      </c>
      <c r="J202" s="47">
        <v>5</v>
      </c>
      <c r="K202" s="47">
        <v>5</v>
      </c>
      <c r="L202" s="47">
        <v>5</v>
      </c>
      <c r="M202" s="47">
        <v>5</v>
      </c>
      <c r="N202" s="47">
        <v>5</v>
      </c>
      <c r="O202" s="2" t="s">
        <v>61</v>
      </c>
      <c r="P202" s="2" t="s">
        <v>62</v>
      </c>
    </row>
    <row r="203" spans="1:16" x14ac:dyDescent="0.2">
      <c r="A203" s="2" t="s">
        <v>111</v>
      </c>
      <c r="B203" s="2" t="s">
        <v>112</v>
      </c>
      <c r="C203" s="2" t="s">
        <v>78</v>
      </c>
      <c r="D203" s="73">
        <f>+VLOOKUP(Table1[[#This Row],[Project Name]],Table2[[Project Name]:[Funding Request]],2,FALSE)</f>
        <v>20000</v>
      </c>
      <c r="E203" s="47">
        <v>4</v>
      </c>
      <c r="F203" s="47">
        <v>3</v>
      </c>
      <c r="G203" s="47">
        <v>4</v>
      </c>
      <c r="H203" s="47">
        <v>3</v>
      </c>
      <c r="I203" s="47">
        <v>3</v>
      </c>
      <c r="J203" s="47">
        <v>3</v>
      </c>
      <c r="K203" s="47">
        <v>5</v>
      </c>
      <c r="L203" s="47">
        <v>4</v>
      </c>
      <c r="M203" s="47">
        <v>4</v>
      </c>
      <c r="N203" s="47">
        <v>5</v>
      </c>
      <c r="O203" s="2" t="s">
        <v>63</v>
      </c>
      <c r="P203" s="2" t="s">
        <v>64</v>
      </c>
    </row>
    <row r="204" spans="1:16" x14ac:dyDescent="0.2">
      <c r="A204" s="2" t="s">
        <v>111</v>
      </c>
      <c r="B204" s="2" t="s">
        <v>112</v>
      </c>
      <c r="C204" s="2" t="s">
        <v>78</v>
      </c>
      <c r="D204" s="73">
        <f>+VLOOKUP(Table1[[#This Row],[Project Name]],Table2[[Project Name]:[Funding Request]],2,FALSE)</f>
        <v>20000</v>
      </c>
      <c r="E204" s="47">
        <v>5</v>
      </c>
      <c r="F204" s="47">
        <v>3</v>
      </c>
      <c r="G204" s="47">
        <v>5</v>
      </c>
      <c r="H204" s="47">
        <v>5</v>
      </c>
      <c r="I204" s="47">
        <v>5</v>
      </c>
      <c r="J204" s="47">
        <v>5</v>
      </c>
      <c r="K204" s="47">
        <v>5</v>
      </c>
      <c r="L204" s="47">
        <v>5</v>
      </c>
      <c r="M204" s="47">
        <v>5</v>
      </c>
      <c r="N204" s="47">
        <v>5</v>
      </c>
      <c r="O204" s="2" t="s">
        <v>65</v>
      </c>
      <c r="P204" s="2" t="s">
        <v>66</v>
      </c>
    </row>
    <row r="205" spans="1:16" x14ac:dyDescent="0.2">
      <c r="A205" s="2" t="s">
        <v>111</v>
      </c>
      <c r="B205" s="2" t="s">
        <v>112</v>
      </c>
      <c r="C205" s="2" t="s">
        <v>78</v>
      </c>
      <c r="D205" s="73">
        <f>+VLOOKUP(Table1[[#This Row],[Project Name]],Table2[[Project Name]:[Funding Request]],2,FALSE)</f>
        <v>20000</v>
      </c>
      <c r="E205" s="47">
        <v>4</v>
      </c>
      <c r="F205" s="47">
        <v>3</v>
      </c>
      <c r="G205" s="47">
        <v>3</v>
      </c>
      <c r="H205" s="47">
        <v>3</v>
      </c>
      <c r="I205" s="47">
        <v>3</v>
      </c>
      <c r="J205" s="47">
        <v>3</v>
      </c>
      <c r="K205" s="47">
        <v>5</v>
      </c>
      <c r="L205" s="47">
        <v>3</v>
      </c>
      <c r="M205" s="47">
        <v>3</v>
      </c>
      <c r="N205" s="47">
        <v>3</v>
      </c>
      <c r="O205" s="2" t="s">
        <v>67</v>
      </c>
      <c r="P205" s="2" t="s">
        <v>68</v>
      </c>
    </row>
    <row r="206" spans="1:16" x14ac:dyDescent="0.2">
      <c r="A206" s="2" t="s">
        <v>111</v>
      </c>
      <c r="B206" s="2" t="s">
        <v>112</v>
      </c>
      <c r="C206" s="2" t="s">
        <v>78</v>
      </c>
      <c r="D206" s="73">
        <f>+VLOOKUP(Table1[[#This Row],[Project Name]],Table2[[Project Name]:[Funding Request]],2,FALSE)</f>
        <v>20000</v>
      </c>
      <c r="E206" s="47">
        <v>3</v>
      </c>
      <c r="F206" s="47">
        <v>5</v>
      </c>
      <c r="G206" s="47">
        <v>3</v>
      </c>
      <c r="H206" s="47">
        <v>4</v>
      </c>
      <c r="I206" s="47">
        <v>5</v>
      </c>
      <c r="J206" s="47">
        <v>4</v>
      </c>
      <c r="K206" s="47">
        <v>4</v>
      </c>
      <c r="L206" s="47">
        <v>5</v>
      </c>
      <c r="M206" s="47">
        <v>5</v>
      </c>
      <c r="N206" s="47">
        <v>5</v>
      </c>
      <c r="O206" s="2" t="s">
        <v>51</v>
      </c>
      <c r="P206" s="2" t="s">
        <v>52</v>
      </c>
    </row>
    <row r="207" spans="1:16" x14ac:dyDescent="0.2">
      <c r="A207" s="2" t="s">
        <v>111</v>
      </c>
      <c r="B207" s="2" t="s">
        <v>112</v>
      </c>
      <c r="C207" s="2" t="s">
        <v>78</v>
      </c>
      <c r="D207" s="73">
        <f>+VLOOKUP(Table1[[#This Row],[Project Name]],Table2[[Project Name]:[Funding Request]],2,FALSE)</f>
        <v>20000</v>
      </c>
      <c r="E207" s="47">
        <v>4</v>
      </c>
      <c r="F207" s="47">
        <v>3</v>
      </c>
      <c r="G207" s="47">
        <v>4</v>
      </c>
      <c r="H207" s="47">
        <v>3</v>
      </c>
      <c r="I207" s="47">
        <v>4</v>
      </c>
      <c r="J207" s="47">
        <v>3</v>
      </c>
      <c r="K207" s="47">
        <v>5</v>
      </c>
      <c r="L207" s="47">
        <v>4</v>
      </c>
      <c r="M207" s="47">
        <v>3</v>
      </c>
      <c r="N207" s="47">
        <v>3</v>
      </c>
      <c r="O207" s="2" t="s">
        <v>53</v>
      </c>
      <c r="P207" s="2" t="s">
        <v>54</v>
      </c>
    </row>
    <row r="208" spans="1:16" x14ac:dyDescent="0.2">
      <c r="A208" s="2" t="s">
        <v>111</v>
      </c>
      <c r="B208" s="2" t="s">
        <v>112</v>
      </c>
      <c r="C208" s="2" t="s">
        <v>78</v>
      </c>
      <c r="D208" s="73">
        <f>+VLOOKUP(Table1[[#This Row],[Project Name]],Table2[[Project Name]:[Funding Request]],2,FALSE)</f>
        <v>20000</v>
      </c>
      <c r="E208" s="47">
        <v>5</v>
      </c>
      <c r="F208" s="47">
        <v>5</v>
      </c>
      <c r="G208" s="47">
        <v>4</v>
      </c>
      <c r="H208" s="47">
        <v>3</v>
      </c>
      <c r="I208" s="47">
        <v>4</v>
      </c>
      <c r="J208" s="47">
        <v>3</v>
      </c>
      <c r="K208" s="47">
        <v>5</v>
      </c>
      <c r="L208" s="47">
        <v>5</v>
      </c>
      <c r="M208" s="47">
        <v>4</v>
      </c>
      <c r="N208" s="47">
        <v>4</v>
      </c>
      <c r="O208" s="2" t="s">
        <v>55</v>
      </c>
      <c r="P208" s="2" t="s">
        <v>56</v>
      </c>
    </row>
    <row r="209" spans="1:16" x14ac:dyDescent="0.2">
      <c r="A209" s="2" t="s">
        <v>113</v>
      </c>
      <c r="B209" s="2" t="s">
        <v>114</v>
      </c>
      <c r="C209" s="2" t="s">
        <v>71</v>
      </c>
      <c r="D209" s="73">
        <f>+VLOOKUP(Table1[[#This Row],[Project Name]],Table2[[Project Name]:[Funding Request]],2,FALSE)</f>
        <v>15000</v>
      </c>
      <c r="E209" s="47">
        <v>5</v>
      </c>
      <c r="F209" s="47">
        <v>5</v>
      </c>
      <c r="G209" s="47">
        <v>5</v>
      </c>
      <c r="H209" s="47">
        <v>5</v>
      </c>
      <c r="I209" s="47">
        <v>5</v>
      </c>
      <c r="J209" s="47">
        <v>3</v>
      </c>
      <c r="K209" s="47">
        <v>4</v>
      </c>
      <c r="L209" s="47">
        <v>4</v>
      </c>
      <c r="M209" s="47">
        <v>5</v>
      </c>
      <c r="N209" s="47">
        <v>4</v>
      </c>
      <c r="O209" s="2" t="s">
        <v>63</v>
      </c>
      <c r="P209" s="2" t="s">
        <v>64</v>
      </c>
    </row>
    <row r="210" spans="1:16" x14ac:dyDescent="0.2">
      <c r="A210" s="2" t="s">
        <v>113</v>
      </c>
      <c r="B210" s="2" t="s">
        <v>114</v>
      </c>
      <c r="C210" s="2" t="s">
        <v>71</v>
      </c>
      <c r="D210" s="73">
        <f>+VLOOKUP(Table1[[#This Row],[Project Name]],Table2[[Project Name]:[Funding Request]],2,FALSE)</f>
        <v>15000</v>
      </c>
      <c r="E210" s="47">
        <v>4</v>
      </c>
      <c r="F210" s="47">
        <v>4</v>
      </c>
      <c r="G210" s="47">
        <v>5</v>
      </c>
      <c r="H210" s="47">
        <v>3</v>
      </c>
      <c r="I210" s="47">
        <v>5</v>
      </c>
      <c r="J210" s="47">
        <v>5</v>
      </c>
      <c r="K210" s="47">
        <v>5</v>
      </c>
      <c r="L210" s="47">
        <v>5</v>
      </c>
      <c r="M210" s="47">
        <v>5</v>
      </c>
      <c r="N210" s="47">
        <v>5</v>
      </c>
      <c r="O210" s="2" t="s">
        <v>65</v>
      </c>
      <c r="P210" s="2" t="s">
        <v>66</v>
      </c>
    </row>
    <row r="211" spans="1:16" x14ac:dyDescent="0.2">
      <c r="A211" s="2" t="s">
        <v>113</v>
      </c>
      <c r="B211" s="2" t="s">
        <v>114</v>
      </c>
      <c r="C211" s="2" t="s">
        <v>71</v>
      </c>
      <c r="D211" s="73">
        <f>+VLOOKUP(Table1[[#This Row],[Project Name]],Table2[[Project Name]:[Funding Request]],2,FALSE)</f>
        <v>15000</v>
      </c>
      <c r="E211" s="47">
        <v>5</v>
      </c>
      <c r="F211" s="47">
        <v>5</v>
      </c>
      <c r="G211" s="47">
        <v>5</v>
      </c>
      <c r="H211" s="47">
        <v>5</v>
      </c>
      <c r="I211" s="47">
        <v>5</v>
      </c>
      <c r="J211" s="47">
        <v>5</v>
      </c>
      <c r="K211" s="47">
        <v>4</v>
      </c>
      <c r="L211" s="47">
        <v>5</v>
      </c>
      <c r="M211" s="47">
        <v>3</v>
      </c>
      <c r="N211" s="47">
        <v>3</v>
      </c>
      <c r="O211" s="2" t="s">
        <v>67</v>
      </c>
      <c r="P211" s="2" t="s">
        <v>68</v>
      </c>
    </row>
    <row r="212" spans="1:16" x14ac:dyDescent="0.2">
      <c r="A212" s="2" t="s">
        <v>113</v>
      </c>
      <c r="B212" s="2" t="s">
        <v>114</v>
      </c>
      <c r="C212" s="2" t="s">
        <v>71</v>
      </c>
      <c r="D212" s="73">
        <f>+VLOOKUP(Table1[[#This Row],[Project Name]],Table2[[Project Name]:[Funding Request]],2,FALSE)</f>
        <v>15000</v>
      </c>
      <c r="E212" s="47">
        <v>5</v>
      </c>
      <c r="F212" s="47">
        <v>5</v>
      </c>
      <c r="G212" s="47">
        <v>5</v>
      </c>
      <c r="H212" s="47">
        <v>5</v>
      </c>
      <c r="I212" s="47">
        <v>5</v>
      </c>
      <c r="J212" s="47">
        <v>5</v>
      </c>
      <c r="K212" s="47">
        <v>4</v>
      </c>
      <c r="L212" s="47">
        <v>5</v>
      </c>
      <c r="M212" s="47">
        <v>5</v>
      </c>
      <c r="N212" s="47">
        <v>4</v>
      </c>
      <c r="O212" s="2" t="s">
        <v>51</v>
      </c>
      <c r="P212" s="2" t="s">
        <v>52</v>
      </c>
    </row>
    <row r="213" spans="1:16" x14ac:dyDescent="0.2">
      <c r="A213" s="2" t="s">
        <v>113</v>
      </c>
      <c r="B213" s="2" t="s">
        <v>114</v>
      </c>
      <c r="C213" s="2" t="s">
        <v>71</v>
      </c>
      <c r="D213" s="73">
        <f>+VLOOKUP(Table1[[#This Row],[Project Name]],Table2[[Project Name]:[Funding Request]],2,FALSE)</f>
        <v>15000</v>
      </c>
      <c r="E213" s="47">
        <v>3</v>
      </c>
      <c r="F213" s="47">
        <v>4</v>
      </c>
      <c r="G213" s="47">
        <v>4</v>
      </c>
      <c r="H213" s="47">
        <v>4</v>
      </c>
      <c r="I213" s="47">
        <v>4</v>
      </c>
      <c r="J213" s="47">
        <v>3</v>
      </c>
      <c r="K213" s="47">
        <v>3</v>
      </c>
      <c r="L213" s="47">
        <v>4</v>
      </c>
      <c r="M213" s="47">
        <v>3</v>
      </c>
      <c r="N213" s="47">
        <v>3</v>
      </c>
      <c r="O213" s="2" t="s">
        <v>53</v>
      </c>
      <c r="P213" s="2" t="s">
        <v>54</v>
      </c>
    </row>
    <row r="214" spans="1:16" x14ac:dyDescent="0.2">
      <c r="A214" s="2" t="s">
        <v>113</v>
      </c>
      <c r="B214" s="2" t="s">
        <v>114</v>
      </c>
      <c r="C214" s="2" t="s">
        <v>71</v>
      </c>
      <c r="D214" s="73">
        <f>+VLOOKUP(Table1[[#This Row],[Project Name]],Table2[[Project Name]:[Funding Request]],2,FALSE)</f>
        <v>15000</v>
      </c>
      <c r="E214" s="47">
        <v>5</v>
      </c>
      <c r="F214" s="47">
        <v>5</v>
      </c>
      <c r="G214" s="47">
        <v>3</v>
      </c>
      <c r="H214" s="47">
        <v>3</v>
      </c>
      <c r="I214" s="47">
        <v>2</v>
      </c>
      <c r="J214" s="47">
        <v>3</v>
      </c>
      <c r="K214" s="47">
        <v>4</v>
      </c>
      <c r="L214" s="47">
        <v>3</v>
      </c>
      <c r="M214" s="47">
        <v>3</v>
      </c>
      <c r="N214" s="47">
        <v>3</v>
      </c>
      <c r="O214" s="2" t="s">
        <v>55</v>
      </c>
      <c r="P214" s="2" t="s">
        <v>56</v>
      </c>
    </row>
    <row r="215" spans="1:16" x14ac:dyDescent="0.2">
      <c r="A215" s="2" t="s">
        <v>113</v>
      </c>
      <c r="B215" s="2" t="s">
        <v>114</v>
      </c>
      <c r="C215" s="2" t="s">
        <v>71</v>
      </c>
      <c r="D215" s="73">
        <f>+VLOOKUP(Table1[[#This Row],[Project Name]],Table2[[Project Name]:[Funding Request]],2,FALSE)</f>
        <v>15000</v>
      </c>
      <c r="E215" s="47">
        <v>4</v>
      </c>
      <c r="F215" s="47">
        <v>4</v>
      </c>
      <c r="G215" s="47">
        <v>5</v>
      </c>
      <c r="H215" s="47">
        <v>3</v>
      </c>
      <c r="I215" s="47">
        <v>5</v>
      </c>
      <c r="J215" s="47">
        <v>4</v>
      </c>
      <c r="K215" s="47">
        <v>5</v>
      </c>
      <c r="L215" s="47">
        <v>4</v>
      </c>
      <c r="M215" s="47">
        <v>4</v>
      </c>
      <c r="N215" s="47">
        <v>3</v>
      </c>
      <c r="O215" s="2" t="s">
        <v>57</v>
      </c>
      <c r="P215" s="2" t="s">
        <v>58</v>
      </c>
    </row>
    <row r="216" spans="1:16" x14ac:dyDescent="0.2">
      <c r="A216" s="2" t="s">
        <v>113</v>
      </c>
      <c r="B216" s="2" t="s">
        <v>114</v>
      </c>
      <c r="C216" s="2" t="s">
        <v>71</v>
      </c>
      <c r="D216" s="73">
        <f>+VLOOKUP(Table1[[#This Row],[Project Name]],Table2[[Project Name]:[Funding Request]],2,FALSE)</f>
        <v>15000</v>
      </c>
      <c r="E216" s="47">
        <v>5</v>
      </c>
      <c r="F216" s="47">
        <v>5</v>
      </c>
      <c r="G216" s="47">
        <v>5</v>
      </c>
      <c r="H216" s="47">
        <v>5</v>
      </c>
      <c r="I216" s="47">
        <v>5</v>
      </c>
      <c r="J216" s="47">
        <v>4</v>
      </c>
      <c r="K216" s="47">
        <v>4</v>
      </c>
      <c r="L216" s="47">
        <v>5</v>
      </c>
      <c r="M216" s="47">
        <v>5</v>
      </c>
      <c r="N216" s="47">
        <v>3</v>
      </c>
      <c r="O216" s="2" t="s">
        <v>59</v>
      </c>
      <c r="P216" s="2" t="s">
        <v>60</v>
      </c>
    </row>
    <row r="217" spans="1:16" x14ac:dyDescent="0.2">
      <c r="A217" s="2" t="s">
        <v>113</v>
      </c>
      <c r="B217" s="2" t="s">
        <v>114</v>
      </c>
      <c r="C217" s="2" t="s">
        <v>71</v>
      </c>
      <c r="D217" s="73">
        <f>+VLOOKUP(Table1[[#This Row],[Project Name]],Table2[[Project Name]:[Funding Request]],2,FALSE)</f>
        <v>15000</v>
      </c>
      <c r="E217" s="47">
        <v>4</v>
      </c>
      <c r="F217" s="47">
        <v>4</v>
      </c>
      <c r="G217" s="47">
        <v>5</v>
      </c>
      <c r="H217" s="47">
        <v>5</v>
      </c>
      <c r="I217" s="47">
        <v>4</v>
      </c>
      <c r="J217" s="47">
        <v>4</v>
      </c>
      <c r="K217" s="47">
        <v>5</v>
      </c>
      <c r="L217" s="47">
        <v>5</v>
      </c>
      <c r="M217" s="47">
        <v>5</v>
      </c>
      <c r="N217" s="47">
        <v>4</v>
      </c>
      <c r="O217" s="2" t="s">
        <v>61</v>
      </c>
      <c r="P217" s="2" t="s">
        <v>62</v>
      </c>
    </row>
    <row r="218" spans="1:16" x14ac:dyDescent="0.2">
      <c r="A218" s="2" t="s">
        <v>113</v>
      </c>
      <c r="B218" s="2" t="s">
        <v>115</v>
      </c>
      <c r="C218" s="2" t="s">
        <v>71</v>
      </c>
      <c r="D218" s="73">
        <f>+VLOOKUP(Table1[[#This Row],[Project Name]],Table2[[Project Name]:[Funding Request]],2,FALSE)</f>
        <v>25000</v>
      </c>
      <c r="E218" s="47">
        <v>3</v>
      </c>
      <c r="F218" s="47">
        <v>2</v>
      </c>
      <c r="G218" s="47">
        <v>2</v>
      </c>
      <c r="H218" s="47">
        <v>3</v>
      </c>
      <c r="I218" s="47">
        <v>2</v>
      </c>
      <c r="J218" s="47">
        <v>3</v>
      </c>
      <c r="K218" s="47">
        <v>4</v>
      </c>
      <c r="L218" s="47">
        <v>3</v>
      </c>
      <c r="M218" s="47">
        <v>4</v>
      </c>
      <c r="N218" s="47">
        <v>3</v>
      </c>
      <c r="O218" s="2" t="s">
        <v>57</v>
      </c>
      <c r="P218" s="2" t="s">
        <v>58</v>
      </c>
    </row>
    <row r="219" spans="1:16" x14ac:dyDescent="0.2">
      <c r="A219" s="2" t="s">
        <v>113</v>
      </c>
      <c r="B219" s="2" t="s">
        <v>115</v>
      </c>
      <c r="C219" s="2" t="s">
        <v>71</v>
      </c>
      <c r="D219" s="73">
        <f>+VLOOKUP(Table1[[#This Row],[Project Name]],Table2[[Project Name]:[Funding Request]],2,FALSE)</f>
        <v>25000</v>
      </c>
      <c r="E219" s="47">
        <v>5</v>
      </c>
      <c r="F219" s="47">
        <v>4</v>
      </c>
      <c r="G219" s="47">
        <v>4</v>
      </c>
      <c r="H219" s="47">
        <v>4</v>
      </c>
      <c r="I219" s="47">
        <v>4</v>
      </c>
      <c r="J219" s="47">
        <v>4</v>
      </c>
      <c r="K219" s="47">
        <v>4</v>
      </c>
      <c r="L219" s="47">
        <v>5</v>
      </c>
      <c r="M219" s="47">
        <v>3</v>
      </c>
      <c r="N219" s="47">
        <v>3</v>
      </c>
      <c r="O219" s="2" t="s">
        <v>59</v>
      </c>
      <c r="P219" s="2" t="s">
        <v>60</v>
      </c>
    </row>
    <row r="220" spans="1:16" x14ac:dyDescent="0.2">
      <c r="A220" s="2" t="s">
        <v>113</v>
      </c>
      <c r="B220" s="2" t="s">
        <v>115</v>
      </c>
      <c r="C220" s="2" t="s">
        <v>71</v>
      </c>
      <c r="D220" s="73">
        <f>+VLOOKUP(Table1[[#This Row],[Project Name]],Table2[[Project Name]:[Funding Request]],2,FALSE)</f>
        <v>25000</v>
      </c>
      <c r="E220" s="47">
        <v>5</v>
      </c>
      <c r="F220" s="47">
        <v>5</v>
      </c>
      <c r="G220" s="47">
        <v>5</v>
      </c>
      <c r="H220" s="47">
        <v>5</v>
      </c>
      <c r="I220" s="47">
        <v>5</v>
      </c>
      <c r="J220" s="47">
        <v>5</v>
      </c>
      <c r="K220" s="47">
        <v>3</v>
      </c>
      <c r="L220" s="47">
        <v>5</v>
      </c>
      <c r="M220" s="47">
        <v>5</v>
      </c>
      <c r="N220" s="47">
        <v>4</v>
      </c>
      <c r="O220" s="2" t="s">
        <v>61</v>
      </c>
      <c r="P220" s="2" t="s">
        <v>62</v>
      </c>
    </row>
    <row r="221" spans="1:16" x14ac:dyDescent="0.2">
      <c r="A221" s="2" t="s">
        <v>113</v>
      </c>
      <c r="B221" s="2" t="s">
        <v>115</v>
      </c>
      <c r="C221" s="2" t="s">
        <v>71</v>
      </c>
      <c r="D221" s="73">
        <f>+VLOOKUP(Table1[[#This Row],[Project Name]],Table2[[Project Name]:[Funding Request]],2,FALSE)</f>
        <v>25000</v>
      </c>
      <c r="E221" s="47">
        <v>5</v>
      </c>
      <c r="F221" s="47">
        <v>4</v>
      </c>
      <c r="G221" s="47">
        <v>4</v>
      </c>
      <c r="H221" s="47">
        <v>5</v>
      </c>
      <c r="I221" s="47">
        <v>4</v>
      </c>
      <c r="J221" s="47">
        <v>4</v>
      </c>
      <c r="K221" s="47">
        <v>4</v>
      </c>
      <c r="L221" s="47">
        <v>4</v>
      </c>
      <c r="M221" s="47">
        <v>4</v>
      </c>
      <c r="N221" s="47">
        <v>4</v>
      </c>
      <c r="O221" s="2" t="s">
        <v>63</v>
      </c>
      <c r="P221" s="2" t="s">
        <v>64</v>
      </c>
    </row>
    <row r="222" spans="1:16" x14ac:dyDescent="0.2">
      <c r="A222" s="2" t="s">
        <v>113</v>
      </c>
      <c r="B222" s="2" t="s">
        <v>115</v>
      </c>
      <c r="C222" s="2" t="s">
        <v>71</v>
      </c>
      <c r="D222" s="73">
        <f>+VLOOKUP(Table1[[#This Row],[Project Name]],Table2[[Project Name]:[Funding Request]],2,FALSE)</f>
        <v>25000</v>
      </c>
      <c r="E222" s="47">
        <v>5</v>
      </c>
      <c r="F222" s="47">
        <v>5</v>
      </c>
      <c r="G222" s="47">
        <v>5</v>
      </c>
      <c r="H222" s="47">
        <v>5</v>
      </c>
      <c r="I222" s="47">
        <v>5</v>
      </c>
      <c r="J222" s="47">
        <v>3</v>
      </c>
      <c r="K222" s="47">
        <v>4</v>
      </c>
      <c r="L222" s="47">
        <v>5</v>
      </c>
      <c r="M222" s="47">
        <v>5</v>
      </c>
      <c r="N222" s="47">
        <v>4</v>
      </c>
      <c r="O222" s="2" t="s">
        <v>65</v>
      </c>
      <c r="P222" s="2" t="s">
        <v>66</v>
      </c>
    </row>
    <row r="223" spans="1:16" x14ac:dyDescent="0.2">
      <c r="A223" s="2" t="s">
        <v>113</v>
      </c>
      <c r="B223" s="2" t="s">
        <v>115</v>
      </c>
      <c r="C223" s="2" t="s">
        <v>71</v>
      </c>
      <c r="D223" s="73">
        <f>+VLOOKUP(Table1[[#This Row],[Project Name]],Table2[[Project Name]:[Funding Request]],2,FALSE)</f>
        <v>25000</v>
      </c>
      <c r="E223" s="47">
        <v>5</v>
      </c>
      <c r="F223" s="47">
        <v>5</v>
      </c>
      <c r="G223" s="47">
        <v>4</v>
      </c>
      <c r="H223" s="47">
        <v>3</v>
      </c>
      <c r="I223" s="47">
        <v>5</v>
      </c>
      <c r="J223" s="47">
        <v>3</v>
      </c>
      <c r="K223" s="47">
        <v>4</v>
      </c>
      <c r="L223" s="47">
        <v>4</v>
      </c>
      <c r="M223" s="47">
        <v>4</v>
      </c>
      <c r="N223" s="47">
        <v>3</v>
      </c>
      <c r="O223" s="2" t="s">
        <v>67</v>
      </c>
      <c r="P223" s="2" t="s">
        <v>68</v>
      </c>
    </row>
    <row r="224" spans="1:16" x14ac:dyDescent="0.2">
      <c r="A224" s="2" t="s">
        <v>113</v>
      </c>
      <c r="B224" s="2" t="s">
        <v>115</v>
      </c>
      <c r="C224" s="2" t="s">
        <v>71</v>
      </c>
      <c r="D224" s="73">
        <f>+VLOOKUP(Table1[[#This Row],[Project Name]],Table2[[Project Name]:[Funding Request]],2,FALSE)</f>
        <v>25000</v>
      </c>
      <c r="E224" s="47">
        <v>5</v>
      </c>
      <c r="F224" s="47">
        <v>5</v>
      </c>
      <c r="G224" s="47">
        <v>4</v>
      </c>
      <c r="H224" s="47">
        <v>4</v>
      </c>
      <c r="I224" s="47">
        <v>4</v>
      </c>
      <c r="J224" s="47">
        <v>4</v>
      </c>
      <c r="K224" s="47">
        <v>4</v>
      </c>
      <c r="L224" s="47">
        <v>4</v>
      </c>
      <c r="M224" s="47">
        <v>4</v>
      </c>
      <c r="N224" s="47">
        <v>4</v>
      </c>
      <c r="O224" s="2" t="s">
        <v>51</v>
      </c>
      <c r="P224" s="2" t="s">
        <v>52</v>
      </c>
    </row>
    <row r="225" spans="1:16" x14ac:dyDescent="0.2">
      <c r="A225" s="2" t="s">
        <v>113</v>
      </c>
      <c r="B225" s="2" t="s">
        <v>115</v>
      </c>
      <c r="C225" s="2" t="s">
        <v>71</v>
      </c>
      <c r="D225" s="73">
        <f>+VLOOKUP(Table1[[#This Row],[Project Name]],Table2[[Project Name]:[Funding Request]],2,FALSE)</f>
        <v>25000</v>
      </c>
      <c r="E225" s="47">
        <v>4</v>
      </c>
      <c r="F225" s="47">
        <v>4</v>
      </c>
      <c r="G225" s="47">
        <v>4</v>
      </c>
      <c r="H225" s="47">
        <v>3</v>
      </c>
      <c r="I225" s="47">
        <v>4</v>
      </c>
      <c r="J225" s="47">
        <v>3</v>
      </c>
      <c r="K225" s="47">
        <v>3</v>
      </c>
      <c r="L225" s="47">
        <v>4</v>
      </c>
      <c r="M225" s="47">
        <v>3</v>
      </c>
      <c r="N225" s="47">
        <v>3</v>
      </c>
      <c r="O225" s="2" t="s">
        <v>53</v>
      </c>
      <c r="P225" s="2" t="s">
        <v>54</v>
      </c>
    </row>
    <row r="226" spans="1:16" x14ac:dyDescent="0.2">
      <c r="A226" s="2" t="s">
        <v>113</v>
      </c>
      <c r="B226" s="2" t="s">
        <v>115</v>
      </c>
      <c r="C226" s="2" t="s">
        <v>71</v>
      </c>
      <c r="D226" s="73">
        <f>+VLOOKUP(Table1[[#This Row],[Project Name]],Table2[[Project Name]:[Funding Request]],2,FALSE)</f>
        <v>25000</v>
      </c>
      <c r="E226" s="47">
        <v>5</v>
      </c>
      <c r="F226" s="47">
        <v>4</v>
      </c>
      <c r="G226" s="47">
        <v>2</v>
      </c>
      <c r="H226" s="47">
        <v>4</v>
      </c>
      <c r="I226" s="47">
        <v>3</v>
      </c>
      <c r="J226" s="47">
        <v>4</v>
      </c>
      <c r="K226" s="47">
        <v>3</v>
      </c>
      <c r="L226" s="47">
        <v>3</v>
      </c>
      <c r="M226" s="47">
        <v>4</v>
      </c>
      <c r="N226" s="47">
        <v>3</v>
      </c>
      <c r="O226" s="2" t="s">
        <v>55</v>
      </c>
      <c r="P226" s="2" t="s">
        <v>56</v>
      </c>
    </row>
    <row r="227" spans="1:16" x14ac:dyDescent="0.2">
      <c r="A227" s="2" t="s">
        <v>116</v>
      </c>
      <c r="B227" s="2" t="s">
        <v>116</v>
      </c>
      <c r="C227" s="2" t="s">
        <v>50</v>
      </c>
      <c r="D227" s="73">
        <f>+VLOOKUP(Table1[[#This Row],[Project Name]],Table2[[Project Name]:[Funding Request]],2,FALSE)</f>
        <v>15000</v>
      </c>
      <c r="E227" s="47">
        <v>5</v>
      </c>
      <c r="F227" s="47">
        <v>5</v>
      </c>
      <c r="G227" s="47">
        <v>5</v>
      </c>
      <c r="H227" s="47">
        <v>5</v>
      </c>
      <c r="I227" s="47">
        <v>5</v>
      </c>
      <c r="J227" s="47">
        <v>3</v>
      </c>
      <c r="K227" s="47">
        <v>5</v>
      </c>
      <c r="L227" s="47">
        <v>3</v>
      </c>
      <c r="M227" s="47">
        <v>5</v>
      </c>
      <c r="N227" s="47">
        <v>3</v>
      </c>
      <c r="O227" s="2" t="s">
        <v>65</v>
      </c>
      <c r="P227" s="2" t="s">
        <v>66</v>
      </c>
    </row>
    <row r="228" spans="1:16" x14ac:dyDescent="0.2">
      <c r="A228" s="2" t="s">
        <v>116</v>
      </c>
      <c r="B228" s="2" t="s">
        <v>116</v>
      </c>
      <c r="C228" s="2" t="s">
        <v>50</v>
      </c>
      <c r="D228" s="73">
        <f>+VLOOKUP(Table1[[#This Row],[Project Name]],Table2[[Project Name]:[Funding Request]],2,FALSE)</f>
        <v>15000</v>
      </c>
      <c r="E228" s="47">
        <v>3</v>
      </c>
      <c r="F228" s="47">
        <v>3</v>
      </c>
      <c r="G228" s="47">
        <v>4</v>
      </c>
      <c r="H228" s="47">
        <v>3</v>
      </c>
      <c r="I228" s="47">
        <v>4</v>
      </c>
      <c r="J228" s="47">
        <v>3</v>
      </c>
      <c r="K228" s="47">
        <v>5</v>
      </c>
      <c r="L228" s="47">
        <v>3</v>
      </c>
      <c r="M228" s="47">
        <v>2</v>
      </c>
      <c r="N228" s="47">
        <v>3</v>
      </c>
      <c r="O228" s="2" t="s">
        <v>67</v>
      </c>
      <c r="P228" s="2" t="s">
        <v>68</v>
      </c>
    </row>
    <row r="229" spans="1:16" x14ac:dyDescent="0.2">
      <c r="A229" s="2" t="s">
        <v>116</v>
      </c>
      <c r="B229" s="2" t="s">
        <v>116</v>
      </c>
      <c r="C229" s="2" t="s">
        <v>50</v>
      </c>
      <c r="D229" s="73">
        <f>+VLOOKUP(Table1[[#This Row],[Project Name]],Table2[[Project Name]:[Funding Request]],2,FALSE)</f>
        <v>15000</v>
      </c>
      <c r="E229" s="47">
        <v>5</v>
      </c>
      <c r="F229" s="47">
        <v>5</v>
      </c>
      <c r="G229" s="47">
        <v>5</v>
      </c>
      <c r="H229" s="47">
        <v>3</v>
      </c>
      <c r="I229" s="47">
        <v>4</v>
      </c>
      <c r="J229" s="47">
        <v>4</v>
      </c>
      <c r="K229" s="47">
        <v>5</v>
      </c>
      <c r="L229" s="47">
        <v>4</v>
      </c>
      <c r="M229" s="47">
        <v>2</v>
      </c>
      <c r="N229" s="47">
        <v>4</v>
      </c>
      <c r="O229" s="2" t="s">
        <v>51</v>
      </c>
      <c r="P229" s="2" t="s">
        <v>52</v>
      </c>
    </row>
    <row r="230" spans="1:16" x14ac:dyDescent="0.2">
      <c r="A230" s="2" t="s">
        <v>116</v>
      </c>
      <c r="B230" s="2" t="s">
        <v>116</v>
      </c>
      <c r="C230" s="2" t="s">
        <v>50</v>
      </c>
      <c r="D230" s="73">
        <f>+VLOOKUP(Table1[[#This Row],[Project Name]],Table2[[Project Name]:[Funding Request]],2,FALSE)</f>
        <v>15000</v>
      </c>
      <c r="E230" s="47">
        <v>4</v>
      </c>
      <c r="F230" s="47">
        <v>3</v>
      </c>
      <c r="G230" s="47">
        <v>4</v>
      </c>
      <c r="H230" s="47">
        <v>3</v>
      </c>
      <c r="I230" s="47">
        <v>3</v>
      </c>
      <c r="J230" s="47">
        <v>3</v>
      </c>
      <c r="K230" s="47">
        <v>5</v>
      </c>
      <c r="L230" s="47">
        <v>3</v>
      </c>
      <c r="M230" s="47">
        <v>2</v>
      </c>
      <c r="N230" s="47">
        <v>2</v>
      </c>
      <c r="O230" s="2" t="s">
        <v>53</v>
      </c>
      <c r="P230" s="2" t="s">
        <v>54</v>
      </c>
    </row>
    <row r="231" spans="1:16" x14ac:dyDescent="0.2">
      <c r="A231" s="2" t="s">
        <v>116</v>
      </c>
      <c r="B231" s="2" t="s">
        <v>116</v>
      </c>
      <c r="C231" s="2" t="s">
        <v>50</v>
      </c>
      <c r="D231" s="73">
        <f>+VLOOKUP(Table1[[#This Row],[Project Name]],Table2[[Project Name]:[Funding Request]],2,FALSE)</f>
        <v>15000</v>
      </c>
      <c r="E231" s="47">
        <v>5</v>
      </c>
      <c r="F231" s="47">
        <v>4</v>
      </c>
      <c r="G231" s="47">
        <v>5</v>
      </c>
      <c r="H231" s="47">
        <v>3</v>
      </c>
      <c r="I231" s="47">
        <v>4</v>
      </c>
      <c r="J231" s="47">
        <v>3</v>
      </c>
      <c r="K231" s="47">
        <v>5</v>
      </c>
      <c r="L231" s="47">
        <v>4</v>
      </c>
      <c r="M231" s="47">
        <v>2</v>
      </c>
      <c r="N231" s="47">
        <v>3</v>
      </c>
      <c r="O231" s="2" t="s">
        <v>55</v>
      </c>
      <c r="P231" s="2" t="s">
        <v>56</v>
      </c>
    </row>
    <row r="232" spans="1:16" x14ac:dyDescent="0.2">
      <c r="A232" s="2" t="s">
        <v>116</v>
      </c>
      <c r="B232" s="2" t="s">
        <v>116</v>
      </c>
      <c r="C232" s="2" t="s">
        <v>50</v>
      </c>
      <c r="D232" s="73">
        <f>+VLOOKUP(Table1[[#This Row],[Project Name]],Table2[[Project Name]:[Funding Request]],2,FALSE)</f>
        <v>15000</v>
      </c>
      <c r="E232" s="47">
        <v>2</v>
      </c>
      <c r="F232" s="47">
        <v>2</v>
      </c>
      <c r="G232" s="47">
        <v>4</v>
      </c>
      <c r="H232" s="47">
        <v>2</v>
      </c>
      <c r="I232" s="47">
        <v>2</v>
      </c>
      <c r="J232" s="47">
        <v>2</v>
      </c>
      <c r="K232" s="47">
        <v>5</v>
      </c>
      <c r="L232" s="47">
        <v>2</v>
      </c>
      <c r="M232" s="47">
        <v>1</v>
      </c>
      <c r="N232" s="47">
        <v>3</v>
      </c>
      <c r="O232" s="2" t="s">
        <v>57</v>
      </c>
      <c r="P232" s="2" t="s">
        <v>58</v>
      </c>
    </row>
    <row r="233" spans="1:16" x14ac:dyDescent="0.2">
      <c r="A233" s="2" t="s">
        <v>116</v>
      </c>
      <c r="B233" s="2" t="s">
        <v>116</v>
      </c>
      <c r="C233" s="2" t="s">
        <v>50</v>
      </c>
      <c r="D233" s="73">
        <f>+VLOOKUP(Table1[[#This Row],[Project Name]],Table2[[Project Name]:[Funding Request]],2,FALSE)</f>
        <v>15000</v>
      </c>
      <c r="E233" s="47">
        <v>4</v>
      </c>
      <c r="F233" s="47">
        <v>5</v>
      </c>
      <c r="G233" s="47">
        <v>5</v>
      </c>
      <c r="H233" s="47">
        <v>4</v>
      </c>
      <c r="I233" s="47">
        <v>4</v>
      </c>
      <c r="J233" s="47">
        <v>4</v>
      </c>
      <c r="K233" s="47">
        <v>5</v>
      </c>
      <c r="L233" s="47">
        <v>4</v>
      </c>
      <c r="M233" s="47">
        <v>3</v>
      </c>
      <c r="N233" s="47">
        <v>3</v>
      </c>
      <c r="O233" s="2" t="s">
        <v>59</v>
      </c>
      <c r="P233" s="2" t="s">
        <v>60</v>
      </c>
    </row>
    <row r="234" spans="1:16" x14ac:dyDescent="0.2">
      <c r="A234" s="2" t="s">
        <v>116</v>
      </c>
      <c r="B234" s="2" t="s">
        <v>116</v>
      </c>
      <c r="C234" s="2" t="s">
        <v>50</v>
      </c>
      <c r="D234" s="73">
        <f>+VLOOKUP(Table1[[#This Row],[Project Name]],Table2[[Project Name]:[Funding Request]],2,FALSE)</f>
        <v>15000</v>
      </c>
      <c r="E234" s="47">
        <v>4</v>
      </c>
      <c r="F234" s="47">
        <v>4</v>
      </c>
      <c r="G234" s="47">
        <v>4</v>
      </c>
      <c r="H234" s="47">
        <v>4</v>
      </c>
      <c r="I234" s="47">
        <v>4</v>
      </c>
      <c r="J234" s="47">
        <v>4</v>
      </c>
      <c r="K234" s="47">
        <v>4</v>
      </c>
      <c r="L234" s="47">
        <v>4</v>
      </c>
      <c r="M234" s="47">
        <v>4</v>
      </c>
      <c r="N234" s="47">
        <v>5</v>
      </c>
      <c r="O234" s="2" t="s">
        <v>61</v>
      </c>
      <c r="P234" s="2" t="s">
        <v>62</v>
      </c>
    </row>
    <row r="235" spans="1:16" x14ac:dyDescent="0.2">
      <c r="A235" s="2" t="s">
        <v>116</v>
      </c>
      <c r="B235" s="2" t="s">
        <v>116</v>
      </c>
      <c r="C235" s="2" t="s">
        <v>50</v>
      </c>
      <c r="D235" s="73">
        <f>+VLOOKUP(Table1[[#This Row],[Project Name]],Table2[[Project Name]:[Funding Request]],2,FALSE)</f>
        <v>15000</v>
      </c>
      <c r="E235" s="47">
        <v>3</v>
      </c>
      <c r="F235" s="47">
        <v>4</v>
      </c>
      <c r="G235" s="47">
        <v>4</v>
      </c>
      <c r="H235" s="47">
        <v>3</v>
      </c>
      <c r="I235" s="47">
        <v>4</v>
      </c>
      <c r="J235" s="47">
        <v>3</v>
      </c>
      <c r="K235" s="47">
        <v>5</v>
      </c>
      <c r="L235" s="47">
        <v>3</v>
      </c>
      <c r="M235" s="47">
        <v>2</v>
      </c>
      <c r="N235" s="47">
        <v>3</v>
      </c>
      <c r="O235" s="2" t="s">
        <v>63</v>
      </c>
      <c r="P235" s="2" t="s">
        <v>64</v>
      </c>
    </row>
    <row r="236" spans="1:16" x14ac:dyDescent="0.2">
      <c r="A236" s="2" t="s">
        <v>18</v>
      </c>
      <c r="B236" s="2" t="s">
        <v>117</v>
      </c>
      <c r="C236" s="2" t="s">
        <v>50</v>
      </c>
      <c r="D236" s="73">
        <f>+VLOOKUP(Table1[[#This Row],[Project Name]],Table2[[Project Name]:[Funding Request]],2,FALSE)</f>
        <v>30000</v>
      </c>
      <c r="E236" s="47">
        <v>5</v>
      </c>
      <c r="F236" s="47">
        <v>5</v>
      </c>
      <c r="G236" s="47">
        <v>5</v>
      </c>
      <c r="H236" s="47">
        <v>3</v>
      </c>
      <c r="I236" s="47">
        <v>5</v>
      </c>
      <c r="J236" s="47">
        <v>5</v>
      </c>
      <c r="K236" s="47">
        <v>5</v>
      </c>
      <c r="L236" s="47">
        <v>5</v>
      </c>
      <c r="M236" s="47">
        <v>5</v>
      </c>
      <c r="N236" s="47">
        <v>5</v>
      </c>
      <c r="O236" s="2" t="s">
        <v>65</v>
      </c>
      <c r="P236" s="2" t="s">
        <v>66</v>
      </c>
    </row>
    <row r="237" spans="1:16" x14ac:dyDescent="0.2">
      <c r="A237" s="2" t="s">
        <v>18</v>
      </c>
      <c r="B237" s="2" t="s">
        <v>117</v>
      </c>
      <c r="C237" s="2" t="s">
        <v>50</v>
      </c>
      <c r="D237" s="73">
        <f>+VLOOKUP(Table1[[#This Row],[Project Name]],Table2[[Project Name]:[Funding Request]],2,FALSE)</f>
        <v>30000</v>
      </c>
      <c r="E237" s="47">
        <v>5</v>
      </c>
      <c r="F237" s="47">
        <v>4</v>
      </c>
      <c r="G237" s="47">
        <v>4</v>
      </c>
      <c r="H237" s="47">
        <v>4</v>
      </c>
      <c r="I237" s="47">
        <v>3</v>
      </c>
      <c r="J237" s="47">
        <v>4</v>
      </c>
      <c r="K237" s="47">
        <v>4</v>
      </c>
      <c r="L237" s="47">
        <v>3</v>
      </c>
      <c r="M237" s="47">
        <v>2</v>
      </c>
      <c r="N237" s="47">
        <v>5</v>
      </c>
      <c r="O237" s="2" t="s">
        <v>67</v>
      </c>
      <c r="P237" s="2" t="s">
        <v>68</v>
      </c>
    </row>
    <row r="238" spans="1:16" x14ac:dyDescent="0.2">
      <c r="A238" s="2" t="s">
        <v>18</v>
      </c>
      <c r="B238" s="2" t="s">
        <v>117</v>
      </c>
      <c r="C238" s="2" t="s">
        <v>50</v>
      </c>
      <c r="D238" s="73">
        <f>+VLOOKUP(Table1[[#This Row],[Project Name]],Table2[[Project Name]:[Funding Request]],2,FALSE)</f>
        <v>30000</v>
      </c>
      <c r="E238" s="47">
        <v>5</v>
      </c>
      <c r="F238" s="47">
        <v>3</v>
      </c>
      <c r="G238" s="47">
        <v>2</v>
      </c>
      <c r="H238" s="47">
        <v>4</v>
      </c>
      <c r="I238" s="47">
        <v>5</v>
      </c>
      <c r="J238" s="47">
        <v>5</v>
      </c>
      <c r="K238" s="47">
        <v>5</v>
      </c>
      <c r="L238" s="47">
        <v>4</v>
      </c>
      <c r="M238" s="47">
        <v>2</v>
      </c>
      <c r="N238" s="47">
        <v>4</v>
      </c>
      <c r="O238" s="2" t="s">
        <v>51</v>
      </c>
      <c r="P238" s="2" t="s">
        <v>52</v>
      </c>
    </row>
    <row r="239" spans="1:16" x14ac:dyDescent="0.2">
      <c r="A239" s="2" t="s">
        <v>18</v>
      </c>
      <c r="B239" s="2" t="s">
        <v>117</v>
      </c>
      <c r="C239" s="2" t="s">
        <v>50</v>
      </c>
      <c r="D239" s="73">
        <f>+VLOOKUP(Table1[[#This Row],[Project Name]],Table2[[Project Name]:[Funding Request]],2,FALSE)</f>
        <v>30000</v>
      </c>
      <c r="E239" s="47">
        <v>2</v>
      </c>
      <c r="F239" s="47">
        <v>3</v>
      </c>
      <c r="G239" s="47">
        <v>3</v>
      </c>
      <c r="H239" s="47">
        <v>2</v>
      </c>
      <c r="I239" s="47">
        <v>3</v>
      </c>
      <c r="J239" s="47">
        <v>3</v>
      </c>
      <c r="K239" s="47">
        <v>5</v>
      </c>
      <c r="L239" s="47">
        <v>2</v>
      </c>
      <c r="M239" s="47">
        <v>3</v>
      </c>
      <c r="N239" s="47">
        <v>3</v>
      </c>
      <c r="O239" s="2" t="s">
        <v>53</v>
      </c>
      <c r="P239" s="2" t="s">
        <v>54</v>
      </c>
    </row>
    <row r="240" spans="1:16" x14ac:dyDescent="0.2">
      <c r="A240" s="2" t="s">
        <v>18</v>
      </c>
      <c r="B240" s="2" t="s">
        <v>117</v>
      </c>
      <c r="C240" s="2" t="s">
        <v>50</v>
      </c>
      <c r="D240" s="73">
        <f>+VLOOKUP(Table1[[#This Row],[Project Name]],Table2[[Project Name]:[Funding Request]],2,FALSE)</f>
        <v>30000</v>
      </c>
      <c r="E240" s="47">
        <v>3</v>
      </c>
      <c r="F240" s="47">
        <v>4</v>
      </c>
      <c r="G240" s="47">
        <v>4</v>
      </c>
      <c r="H240" s="47">
        <v>3</v>
      </c>
      <c r="I240" s="47">
        <v>3</v>
      </c>
      <c r="J240" s="47">
        <v>3</v>
      </c>
      <c r="K240" s="47">
        <v>5</v>
      </c>
      <c r="L240" s="47">
        <v>2</v>
      </c>
      <c r="M240" s="47">
        <v>2</v>
      </c>
      <c r="N240" s="47" t="s">
        <v>16</v>
      </c>
      <c r="O240" s="2" t="s">
        <v>55</v>
      </c>
      <c r="P240" s="2" t="s">
        <v>56</v>
      </c>
    </row>
    <row r="241" spans="1:16" x14ac:dyDescent="0.2">
      <c r="A241" s="2" t="s">
        <v>18</v>
      </c>
      <c r="B241" s="2" t="s">
        <v>117</v>
      </c>
      <c r="C241" s="2" t="s">
        <v>50</v>
      </c>
      <c r="D241" s="73">
        <f>+VLOOKUP(Table1[[#This Row],[Project Name]],Table2[[Project Name]:[Funding Request]],2,FALSE)</f>
        <v>30000</v>
      </c>
      <c r="E241" s="47">
        <v>4</v>
      </c>
      <c r="F241" s="47">
        <v>4</v>
      </c>
      <c r="G241" s="47">
        <v>5</v>
      </c>
      <c r="H241" s="47">
        <v>4</v>
      </c>
      <c r="I241" s="47">
        <v>4</v>
      </c>
      <c r="J241" s="47">
        <v>5</v>
      </c>
      <c r="K241" s="47">
        <v>5</v>
      </c>
      <c r="L241" s="47">
        <v>4</v>
      </c>
      <c r="M241" s="47">
        <v>3</v>
      </c>
      <c r="N241" s="47">
        <v>4</v>
      </c>
      <c r="O241" s="2" t="s">
        <v>57</v>
      </c>
      <c r="P241" s="2" t="s">
        <v>58</v>
      </c>
    </row>
    <row r="242" spans="1:16" x14ac:dyDescent="0.2">
      <c r="A242" s="2" t="s">
        <v>18</v>
      </c>
      <c r="B242" s="2" t="s">
        <v>117</v>
      </c>
      <c r="C242" s="2" t="s">
        <v>50</v>
      </c>
      <c r="D242" s="73">
        <f>+VLOOKUP(Table1[[#This Row],[Project Name]],Table2[[Project Name]:[Funding Request]],2,FALSE)</f>
        <v>30000</v>
      </c>
      <c r="E242" s="47">
        <v>3</v>
      </c>
      <c r="F242" s="47">
        <v>5</v>
      </c>
      <c r="G242" s="47">
        <v>5</v>
      </c>
      <c r="H242" s="47">
        <v>4</v>
      </c>
      <c r="I242" s="47">
        <v>4</v>
      </c>
      <c r="J242" s="47">
        <v>4</v>
      </c>
      <c r="K242" s="47">
        <v>5</v>
      </c>
      <c r="L242" s="47">
        <v>5</v>
      </c>
      <c r="M242" s="47">
        <v>4</v>
      </c>
      <c r="N242" s="47">
        <v>4</v>
      </c>
      <c r="O242" s="2" t="s">
        <v>59</v>
      </c>
      <c r="P242" s="2" t="s">
        <v>60</v>
      </c>
    </row>
    <row r="243" spans="1:16" x14ac:dyDescent="0.2">
      <c r="A243" s="2" t="s">
        <v>18</v>
      </c>
      <c r="B243" s="2" t="s">
        <v>117</v>
      </c>
      <c r="C243" s="2" t="s">
        <v>50</v>
      </c>
      <c r="D243" s="73">
        <f>+VLOOKUP(Table1[[#This Row],[Project Name]],Table2[[Project Name]:[Funding Request]],2,FALSE)</f>
        <v>30000</v>
      </c>
      <c r="E243" s="47">
        <v>5</v>
      </c>
      <c r="F243" s="47">
        <v>5</v>
      </c>
      <c r="G243" s="47">
        <v>5</v>
      </c>
      <c r="H243" s="47">
        <v>5</v>
      </c>
      <c r="I243" s="47">
        <v>5</v>
      </c>
      <c r="J243" s="47">
        <v>5</v>
      </c>
      <c r="K243" s="47">
        <v>3</v>
      </c>
      <c r="L243" s="47">
        <v>5</v>
      </c>
      <c r="M243" s="47">
        <v>5</v>
      </c>
      <c r="N243" s="47">
        <v>5</v>
      </c>
      <c r="O243" s="2" t="s">
        <v>61</v>
      </c>
      <c r="P243" s="2" t="s">
        <v>62</v>
      </c>
    </row>
    <row r="244" spans="1:16" x14ac:dyDescent="0.2">
      <c r="A244" s="2" t="s">
        <v>18</v>
      </c>
      <c r="B244" s="2" t="s">
        <v>117</v>
      </c>
      <c r="C244" s="2" t="s">
        <v>50</v>
      </c>
      <c r="D244" s="73">
        <f>+VLOOKUP(Table1[[#This Row],[Project Name]],Table2[[Project Name]:[Funding Request]],2,FALSE)</f>
        <v>30000</v>
      </c>
      <c r="E244" s="47">
        <v>5</v>
      </c>
      <c r="F244" s="47">
        <v>5</v>
      </c>
      <c r="G244" s="47">
        <v>5</v>
      </c>
      <c r="H244" s="47">
        <v>4</v>
      </c>
      <c r="I244" s="47">
        <v>5</v>
      </c>
      <c r="J244" s="47">
        <v>5</v>
      </c>
      <c r="K244" s="47">
        <v>4</v>
      </c>
      <c r="L244" s="47">
        <v>4</v>
      </c>
      <c r="M244" s="47">
        <v>4</v>
      </c>
      <c r="N244" s="47">
        <v>4</v>
      </c>
      <c r="O244" s="2" t="s">
        <v>63</v>
      </c>
      <c r="P244" s="2" t="s">
        <v>64</v>
      </c>
    </row>
    <row r="245" spans="1:16" x14ac:dyDescent="0.2">
      <c r="A245" s="2" t="s">
        <v>18</v>
      </c>
      <c r="B245" s="2" t="s">
        <v>118</v>
      </c>
      <c r="C245" s="2" t="s">
        <v>71</v>
      </c>
      <c r="D245" s="73">
        <f>+VLOOKUP(Table1[[#This Row],[Project Name]],Table2[[Project Name]:[Funding Request]],2,FALSE)</f>
        <v>30000</v>
      </c>
      <c r="E245" s="47">
        <v>5</v>
      </c>
      <c r="F245" s="47">
        <v>3</v>
      </c>
      <c r="G245" s="47">
        <v>5</v>
      </c>
      <c r="H245" s="47">
        <v>3</v>
      </c>
      <c r="I245" s="47">
        <v>4</v>
      </c>
      <c r="J245" s="47">
        <v>3</v>
      </c>
      <c r="K245" s="47">
        <v>5</v>
      </c>
      <c r="L245" s="47">
        <v>4</v>
      </c>
      <c r="M245" s="47">
        <v>3</v>
      </c>
      <c r="N245" s="47">
        <v>3</v>
      </c>
      <c r="O245" s="2" t="s">
        <v>53</v>
      </c>
      <c r="P245" s="2" t="s">
        <v>54</v>
      </c>
    </row>
    <row r="246" spans="1:16" x14ac:dyDescent="0.2">
      <c r="A246" s="2" t="s">
        <v>18</v>
      </c>
      <c r="B246" s="2" t="s">
        <v>118</v>
      </c>
      <c r="C246" s="2" t="s">
        <v>71</v>
      </c>
      <c r="D246" s="73">
        <f>+VLOOKUP(Table1[[#This Row],[Project Name]],Table2[[Project Name]:[Funding Request]],2,FALSE)</f>
        <v>30000</v>
      </c>
      <c r="E246" s="47">
        <v>4</v>
      </c>
      <c r="F246" s="47">
        <v>4</v>
      </c>
      <c r="G246" s="47">
        <v>5</v>
      </c>
      <c r="H246" s="47">
        <v>3</v>
      </c>
      <c r="I246" s="47">
        <v>4</v>
      </c>
      <c r="J246" s="47">
        <v>4</v>
      </c>
      <c r="K246" s="47">
        <v>5</v>
      </c>
      <c r="L246" s="47">
        <v>3</v>
      </c>
      <c r="M246" s="47">
        <v>1</v>
      </c>
      <c r="N246" s="47" t="s">
        <v>16</v>
      </c>
      <c r="O246" s="2" t="s">
        <v>55</v>
      </c>
      <c r="P246" s="2" t="s">
        <v>56</v>
      </c>
    </row>
    <row r="247" spans="1:16" x14ac:dyDescent="0.2">
      <c r="A247" s="2" t="s">
        <v>18</v>
      </c>
      <c r="B247" s="2" t="s">
        <v>118</v>
      </c>
      <c r="C247" s="2" t="s">
        <v>71</v>
      </c>
      <c r="D247" s="73">
        <f>+VLOOKUP(Table1[[#This Row],[Project Name]],Table2[[Project Name]:[Funding Request]],2,FALSE)</f>
        <v>30000</v>
      </c>
      <c r="E247" s="47">
        <v>3</v>
      </c>
      <c r="F247" s="47">
        <v>2</v>
      </c>
      <c r="G247" s="47">
        <v>2</v>
      </c>
      <c r="H247" s="47">
        <v>2</v>
      </c>
      <c r="I247" s="47">
        <v>3</v>
      </c>
      <c r="J247" s="47">
        <v>3</v>
      </c>
      <c r="K247" s="47">
        <v>5</v>
      </c>
      <c r="L247" s="47">
        <v>2</v>
      </c>
      <c r="M247" s="47">
        <v>1</v>
      </c>
      <c r="N247" s="47">
        <v>1</v>
      </c>
      <c r="O247" s="2" t="s">
        <v>57</v>
      </c>
      <c r="P247" s="2" t="s">
        <v>58</v>
      </c>
    </row>
    <row r="248" spans="1:16" x14ac:dyDescent="0.2">
      <c r="A248" s="2" t="s">
        <v>18</v>
      </c>
      <c r="B248" s="2" t="s">
        <v>118</v>
      </c>
      <c r="C248" s="2" t="s">
        <v>71</v>
      </c>
      <c r="D248" s="73">
        <f>+VLOOKUP(Table1[[#This Row],[Project Name]],Table2[[Project Name]:[Funding Request]],2,FALSE)</f>
        <v>30000</v>
      </c>
      <c r="E248" s="47">
        <v>4</v>
      </c>
      <c r="F248" s="47">
        <v>4</v>
      </c>
      <c r="G248" s="47">
        <v>5</v>
      </c>
      <c r="H248" s="47">
        <v>5</v>
      </c>
      <c r="I248" s="47">
        <v>4</v>
      </c>
      <c r="J248" s="47">
        <v>5</v>
      </c>
      <c r="K248" s="47">
        <v>5</v>
      </c>
      <c r="L248" s="47">
        <v>4</v>
      </c>
      <c r="M248" s="47">
        <v>4</v>
      </c>
      <c r="N248" s="47">
        <v>4</v>
      </c>
      <c r="O248" s="2" t="s">
        <v>59</v>
      </c>
      <c r="P248" s="2" t="s">
        <v>60</v>
      </c>
    </row>
    <row r="249" spans="1:16" x14ac:dyDescent="0.2">
      <c r="A249" s="2" t="s">
        <v>18</v>
      </c>
      <c r="B249" s="2" t="s">
        <v>118</v>
      </c>
      <c r="C249" s="2" t="s">
        <v>71</v>
      </c>
      <c r="D249" s="73">
        <f>+VLOOKUP(Table1[[#This Row],[Project Name]],Table2[[Project Name]:[Funding Request]],2,FALSE)</f>
        <v>30000</v>
      </c>
      <c r="E249" s="47">
        <v>5</v>
      </c>
      <c r="F249" s="47">
        <v>5</v>
      </c>
      <c r="G249" s="47">
        <v>5</v>
      </c>
      <c r="H249" s="47">
        <v>5</v>
      </c>
      <c r="I249" s="47">
        <v>5</v>
      </c>
      <c r="J249" s="47">
        <v>5</v>
      </c>
      <c r="K249" s="47">
        <v>2</v>
      </c>
      <c r="L249" s="47">
        <v>4</v>
      </c>
      <c r="M249" s="47">
        <v>5</v>
      </c>
      <c r="N249" s="47">
        <v>5</v>
      </c>
      <c r="O249" s="2" t="s">
        <v>61</v>
      </c>
      <c r="P249" s="2" t="s">
        <v>62</v>
      </c>
    </row>
    <row r="250" spans="1:16" x14ac:dyDescent="0.2">
      <c r="A250" s="2" t="s">
        <v>18</v>
      </c>
      <c r="B250" s="2" t="s">
        <v>118</v>
      </c>
      <c r="C250" s="2" t="s">
        <v>71</v>
      </c>
      <c r="D250" s="73">
        <f>+VLOOKUP(Table1[[#This Row],[Project Name]],Table2[[Project Name]:[Funding Request]],2,FALSE)</f>
        <v>30000</v>
      </c>
      <c r="E250" s="47">
        <v>5</v>
      </c>
      <c r="F250" s="47">
        <v>5</v>
      </c>
      <c r="G250" s="47">
        <v>5</v>
      </c>
      <c r="H250" s="47">
        <v>5</v>
      </c>
      <c r="I250" s="47">
        <v>4</v>
      </c>
      <c r="J250" s="47">
        <v>4</v>
      </c>
      <c r="K250" s="47">
        <v>4</v>
      </c>
      <c r="L250" s="47">
        <v>5</v>
      </c>
      <c r="M250" s="47">
        <v>5</v>
      </c>
      <c r="N250" s="47">
        <v>5</v>
      </c>
      <c r="O250" s="2" t="s">
        <v>63</v>
      </c>
      <c r="P250" s="2" t="s">
        <v>64</v>
      </c>
    </row>
    <row r="251" spans="1:16" x14ac:dyDescent="0.2">
      <c r="A251" s="2" t="s">
        <v>18</v>
      </c>
      <c r="B251" s="2" t="s">
        <v>118</v>
      </c>
      <c r="C251" s="2" t="s">
        <v>71</v>
      </c>
      <c r="D251" s="73">
        <f>+VLOOKUP(Table1[[#This Row],[Project Name]],Table2[[Project Name]:[Funding Request]],2,FALSE)</f>
        <v>30000</v>
      </c>
      <c r="E251" s="47">
        <v>5</v>
      </c>
      <c r="F251" s="47">
        <v>4</v>
      </c>
      <c r="G251" s="47">
        <v>5</v>
      </c>
      <c r="H251" s="47">
        <v>5</v>
      </c>
      <c r="I251" s="47">
        <v>5</v>
      </c>
      <c r="J251" s="47">
        <v>5</v>
      </c>
      <c r="K251" s="47">
        <v>3</v>
      </c>
      <c r="L251" s="47">
        <v>5</v>
      </c>
      <c r="M251" s="47">
        <v>5</v>
      </c>
      <c r="N251" s="47">
        <v>5</v>
      </c>
      <c r="O251" s="2" t="s">
        <v>65</v>
      </c>
      <c r="P251" s="2" t="s">
        <v>66</v>
      </c>
    </row>
    <row r="252" spans="1:16" x14ac:dyDescent="0.2">
      <c r="A252" s="2" t="s">
        <v>18</v>
      </c>
      <c r="B252" s="2" t="s">
        <v>118</v>
      </c>
      <c r="C252" s="2" t="s">
        <v>71</v>
      </c>
      <c r="D252" s="73">
        <f>+VLOOKUP(Table1[[#This Row],[Project Name]],Table2[[Project Name]:[Funding Request]],2,FALSE)</f>
        <v>30000</v>
      </c>
      <c r="E252" s="47">
        <v>5</v>
      </c>
      <c r="F252" s="47">
        <v>4</v>
      </c>
      <c r="G252" s="47">
        <v>5</v>
      </c>
      <c r="H252" s="47">
        <v>4</v>
      </c>
      <c r="I252" s="47">
        <v>5</v>
      </c>
      <c r="J252" s="47">
        <v>5</v>
      </c>
      <c r="K252" s="47">
        <v>2</v>
      </c>
      <c r="L252" s="47">
        <v>4</v>
      </c>
      <c r="M252" s="47">
        <v>3</v>
      </c>
      <c r="N252" s="47">
        <v>3</v>
      </c>
      <c r="O252" s="2" t="s">
        <v>67</v>
      </c>
      <c r="P252" s="2" t="s">
        <v>68</v>
      </c>
    </row>
    <row r="253" spans="1:16" x14ac:dyDescent="0.2">
      <c r="A253" s="2" t="s">
        <v>18</v>
      </c>
      <c r="B253" s="2" t="s">
        <v>118</v>
      </c>
      <c r="C253" s="2" t="s">
        <v>71</v>
      </c>
      <c r="D253" s="73">
        <f>+VLOOKUP(Table1[[#This Row],[Project Name]],Table2[[Project Name]:[Funding Request]],2,FALSE)</f>
        <v>30000</v>
      </c>
      <c r="E253" s="47">
        <v>5</v>
      </c>
      <c r="F253" s="47">
        <v>5</v>
      </c>
      <c r="G253" s="47">
        <v>5</v>
      </c>
      <c r="H253" s="47">
        <v>5</v>
      </c>
      <c r="I253" s="47">
        <v>4</v>
      </c>
      <c r="J253" s="47">
        <v>4</v>
      </c>
      <c r="K253" s="47">
        <v>5</v>
      </c>
      <c r="L253" s="47">
        <v>4</v>
      </c>
      <c r="M253" s="47">
        <v>3</v>
      </c>
      <c r="N253" s="47">
        <v>5</v>
      </c>
      <c r="O253" s="2" t="s">
        <v>51</v>
      </c>
      <c r="P253" s="2" t="s">
        <v>52</v>
      </c>
    </row>
    <row r="254" spans="1:16" x14ac:dyDescent="0.2">
      <c r="A254" s="2" t="s">
        <v>119</v>
      </c>
      <c r="B254" s="2" t="s">
        <v>120</v>
      </c>
      <c r="C254" s="2" t="s">
        <v>71</v>
      </c>
      <c r="D254" s="73">
        <f>+VLOOKUP(Table1[[#This Row],[Project Name]],Table2[[Project Name]:[Funding Request]],2,FALSE)</f>
        <v>19286</v>
      </c>
      <c r="E254" s="47">
        <v>5</v>
      </c>
      <c r="F254" s="47">
        <v>5</v>
      </c>
      <c r="G254" s="47">
        <v>5</v>
      </c>
      <c r="H254" s="47">
        <v>5</v>
      </c>
      <c r="I254" s="47">
        <v>4</v>
      </c>
      <c r="J254" s="47">
        <v>3</v>
      </c>
      <c r="K254" s="47">
        <v>5</v>
      </c>
      <c r="L254" s="47">
        <v>4</v>
      </c>
      <c r="M254" s="47">
        <v>3</v>
      </c>
      <c r="N254" s="47">
        <v>3</v>
      </c>
      <c r="O254" s="2" t="s">
        <v>55</v>
      </c>
      <c r="P254" s="2" t="s">
        <v>56</v>
      </c>
    </row>
    <row r="255" spans="1:16" x14ac:dyDescent="0.2">
      <c r="A255" s="2" t="s">
        <v>119</v>
      </c>
      <c r="B255" s="2" t="s">
        <v>120</v>
      </c>
      <c r="C255" s="2" t="s">
        <v>71</v>
      </c>
      <c r="D255" s="73">
        <f>+VLOOKUP(Table1[[#This Row],[Project Name]],Table2[[Project Name]:[Funding Request]],2,FALSE)</f>
        <v>19286</v>
      </c>
      <c r="E255" s="47">
        <v>5</v>
      </c>
      <c r="F255" s="47">
        <v>5</v>
      </c>
      <c r="G255" s="47">
        <v>5</v>
      </c>
      <c r="H255" s="47">
        <v>5</v>
      </c>
      <c r="I255" s="47">
        <v>3</v>
      </c>
      <c r="J255" s="47">
        <v>3</v>
      </c>
      <c r="K255" s="47">
        <v>4</v>
      </c>
      <c r="L255" s="47">
        <v>4</v>
      </c>
      <c r="M255" s="47">
        <v>4</v>
      </c>
      <c r="N255" s="47">
        <v>3</v>
      </c>
      <c r="O255" s="2" t="s">
        <v>57</v>
      </c>
      <c r="P255" s="2" t="s">
        <v>58</v>
      </c>
    </row>
    <row r="256" spans="1:16" x14ac:dyDescent="0.2">
      <c r="A256" s="2" t="s">
        <v>119</v>
      </c>
      <c r="B256" s="2" t="s">
        <v>120</v>
      </c>
      <c r="C256" s="2" t="s">
        <v>71</v>
      </c>
      <c r="D256" s="73">
        <f>+VLOOKUP(Table1[[#This Row],[Project Name]],Table2[[Project Name]:[Funding Request]],2,FALSE)</f>
        <v>19286</v>
      </c>
      <c r="E256" s="47">
        <v>5</v>
      </c>
      <c r="F256" s="47">
        <v>5</v>
      </c>
      <c r="G256" s="47">
        <v>5</v>
      </c>
      <c r="H256" s="47">
        <v>5</v>
      </c>
      <c r="I256" s="47">
        <v>4</v>
      </c>
      <c r="J256" s="47">
        <v>4</v>
      </c>
      <c r="K256" s="47">
        <v>4</v>
      </c>
      <c r="L256" s="47">
        <v>4</v>
      </c>
      <c r="M256" s="47">
        <v>5</v>
      </c>
      <c r="N256" s="47">
        <v>4</v>
      </c>
      <c r="O256" s="2" t="s">
        <v>59</v>
      </c>
      <c r="P256" s="2" t="s">
        <v>60</v>
      </c>
    </row>
    <row r="257" spans="1:16" x14ac:dyDescent="0.2">
      <c r="A257" s="2" t="s">
        <v>119</v>
      </c>
      <c r="B257" s="2" t="s">
        <v>120</v>
      </c>
      <c r="C257" s="2" t="s">
        <v>71</v>
      </c>
      <c r="D257" s="73">
        <f>+VLOOKUP(Table1[[#This Row],[Project Name]],Table2[[Project Name]:[Funding Request]],2,FALSE)</f>
        <v>19286</v>
      </c>
      <c r="E257" s="47">
        <v>4</v>
      </c>
      <c r="F257" s="47">
        <v>4</v>
      </c>
      <c r="G257" s="47">
        <v>5</v>
      </c>
      <c r="H257" s="47">
        <v>4</v>
      </c>
      <c r="I257" s="47">
        <v>5</v>
      </c>
      <c r="J257" s="47">
        <v>4</v>
      </c>
      <c r="K257" s="47">
        <v>3</v>
      </c>
      <c r="L257" s="47">
        <v>5</v>
      </c>
      <c r="M257" s="47">
        <v>4</v>
      </c>
      <c r="N257" s="47">
        <v>4</v>
      </c>
      <c r="O257" s="2" t="s">
        <v>61</v>
      </c>
      <c r="P257" s="2" t="s">
        <v>62</v>
      </c>
    </row>
    <row r="258" spans="1:16" x14ac:dyDescent="0.2">
      <c r="A258" s="2" t="s">
        <v>119</v>
      </c>
      <c r="B258" s="2" t="s">
        <v>120</v>
      </c>
      <c r="C258" s="2" t="s">
        <v>71</v>
      </c>
      <c r="D258" s="73">
        <f>+VLOOKUP(Table1[[#This Row],[Project Name]],Table2[[Project Name]:[Funding Request]],2,FALSE)</f>
        <v>19286</v>
      </c>
      <c r="E258" s="47">
        <v>4</v>
      </c>
      <c r="F258" s="47">
        <v>4</v>
      </c>
      <c r="G258" s="47">
        <v>4</v>
      </c>
      <c r="H258" s="47">
        <v>4</v>
      </c>
      <c r="I258" s="47">
        <v>4</v>
      </c>
      <c r="J258" s="47">
        <v>3</v>
      </c>
      <c r="K258" s="47">
        <v>3</v>
      </c>
      <c r="L258" s="47">
        <v>3</v>
      </c>
      <c r="M258" s="47">
        <v>4</v>
      </c>
      <c r="N258" s="47">
        <v>3</v>
      </c>
      <c r="O258" s="2" t="s">
        <v>63</v>
      </c>
      <c r="P258" s="2" t="s">
        <v>64</v>
      </c>
    </row>
    <row r="259" spans="1:16" x14ac:dyDescent="0.2">
      <c r="A259" s="2" t="s">
        <v>119</v>
      </c>
      <c r="B259" s="2" t="s">
        <v>120</v>
      </c>
      <c r="C259" s="2" t="s">
        <v>71</v>
      </c>
      <c r="D259" s="73">
        <f>+VLOOKUP(Table1[[#This Row],[Project Name]],Table2[[Project Name]:[Funding Request]],2,FALSE)</f>
        <v>19286</v>
      </c>
      <c r="E259" s="47">
        <v>5</v>
      </c>
      <c r="F259" s="47">
        <v>5</v>
      </c>
      <c r="G259" s="47">
        <v>5</v>
      </c>
      <c r="H259" s="47">
        <v>5</v>
      </c>
      <c r="I259" s="47">
        <v>5</v>
      </c>
      <c r="J259" s="47">
        <v>5</v>
      </c>
      <c r="K259" s="47">
        <v>4</v>
      </c>
      <c r="L259" s="47">
        <v>5</v>
      </c>
      <c r="M259" s="47">
        <v>5</v>
      </c>
      <c r="N259" s="47">
        <v>3</v>
      </c>
      <c r="O259" s="2" t="s">
        <v>65</v>
      </c>
      <c r="P259" s="2" t="s">
        <v>66</v>
      </c>
    </row>
    <row r="260" spans="1:16" x14ac:dyDescent="0.2">
      <c r="A260" s="2" t="s">
        <v>119</v>
      </c>
      <c r="B260" s="2" t="s">
        <v>120</v>
      </c>
      <c r="C260" s="2" t="s">
        <v>71</v>
      </c>
      <c r="D260" s="73">
        <f>+VLOOKUP(Table1[[#This Row],[Project Name]],Table2[[Project Name]:[Funding Request]],2,FALSE)</f>
        <v>19286</v>
      </c>
      <c r="E260" s="47">
        <v>5</v>
      </c>
      <c r="F260" s="47">
        <v>5</v>
      </c>
      <c r="G260" s="47">
        <v>4</v>
      </c>
      <c r="H260" s="47">
        <v>5</v>
      </c>
      <c r="I260" s="47">
        <v>4</v>
      </c>
      <c r="J260" s="47">
        <v>5</v>
      </c>
      <c r="K260" s="47">
        <v>4</v>
      </c>
      <c r="L260" s="47">
        <v>4</v>
      </c>
      <c r="M260" s="47">
        <v>4</v>
      </c>
      <c r="N260" s="47">
        <v>3</v>
      </c>
      <c r="O260" s="2" t="s">
        <v>67</v>
      </c>
      <c r="P260" s="2" t="s">
        <v>68</v>
      </c>
    </row>
    <row r="261" spans="1:16" x14ac:dyDescent="0.2">
      <c r="A261" s="2" t="s">
        <v>119</v>
      </c>
      <c r="B261" s="2" t="s">
        <v>120</v>
      </c>
      <c r="C261" s="2" t="s">
        <v>71</v>
      </c>
      <c r="D261" s="73">
        <f>+VLOOKUP(Table1[[#This Row],[Project Name]],Table2[[Project Name]:[Funding Request]],2,FALSE)</f>
        <v>19286</v>
      </c>
      <c r="E261" s="47">
        <v>5</v>
      </c>
      <c r="F261" s="47">
        <v>5</v>
      </c>
      <c r="G261" s="47">
        <v>4</v>
      </c>
      <c r="H261" s="47">
        <v>5</v>
      </c>
      <c r="I261" s="47">
        <v>4</v>
      </c>
      <c r="J261" s="47">
        <v>5</v>
      </c>
      <c r="K261" s="47">
        <v>4</v>
      </c>
      <c r="L261" s="47">
        <v>4</v>
      </c>
      <c r="M261" s="47">
        <v>3</v>
      </c>
      <c r="N261" s="47">
        <v>3</v>
      </c>
      <c r="O261" s="2" t="s">
        <v>51</v>
      </c>
      <c r="P261" s="2" t="s">
        <v>52</v>
      </c>
    </row>
    <row r="262" spans="1:16" x14ac:dyDescent="0.2">
      <c r="A262" s="2" t="s">
        <v>119</v>
      </c>
      <c r="B262" s="2" t="s">
        <v>120</v>
      </c>
      <c r="C262" s="2" t="s">
        <v>71</v>
      </c>
      <c r="D262" s="73">
        <f>+VLOOKUP(Table1[[#This Row],[Project Name]],Table2[[Project Name]:[Funding Request]],2,FALSE)</f>
        <v>19286</v>
      </c>
      <c r="E262" s="47">
        <v>3</v>
      </c>
      <c r="F262" s="47">
        <v>3</v>
      </c>
      <c r="G262" s="47">
        <v>4</v>
      </c>
      <c r="H262" s="47">
        <v>3</v>
      </c>
      <c r="I262" s="47">
        <v>3</v>
      </c>
      <c r="J262" s="47">
        <v>3</v>
      </c>
      <c r="K262" s="47">
        <v>3</v>
      </c>
      <c r="L262" s="47">
        <v>3</v>
      </c>
      <c r="M262" s="47">
        <v>3</v>
      </c>
      <c r="N262" s="47">
        <v>3</v>
      </c>
      <c r="O262" s="2" t="s">
        <v>53</v>
      </c>
      <c r="P262" s="2" t="s">
        <v>54</v>
      </c>
    </row>
    <row r="263" spans="1:16" x14ac:dyDescent="0.2">
      <c r="A263" s="2" t="s">
        <v>121</v>
      </c>
      <c r="B263" s="2" t="s">
        <v>122</v>
      </c>
      <c r="C263" s="2" t="s">
        <v>85</v>
      </c>
      <c r="D263" s="73">
        <f>+VLOOKUP(Table1[[#This Row],[Project Name]],Table2[[Project Name]:[Funding Request]],2,FALSE)</f>
        <v>30000</v>
      </c>
      <c r="E263" s="47">
        <v>4</v>
      </c>
      <c r="F263" s="47">
        <v>4</v>
      </c>
      <c r="G263" s="47">
        <v>4</v>
      </c>
      <c r="H263" s="47">
        <v>5</v>
      </c>
      <c r="I263" s="47">
        <v>4</v>
      </c>
      <c r="J263" s="47">
        <v>4</v>
      </c>
      <c r="K263" s="47">
        <v>4</v>
      </c>
      <c r="L263" s="47">
        <v>4</v>
      </c>
      <c r="M263" s="47">
        <v>5</v>
      </c>
      <c r="N263" s="47">
        <v>5</v>
      </c>
      <c r="O263" s="2" t="s">
        <v>57</v>
      </c>
      <c r="P263" s="2" t="s">
        <v>58</v>
      </c>
    </row>
    <row r="264" spans="1:16" x14ac:dyDescent="0.2">
      <c r="A264" s="2" t="s">
        <v>121</v>
      </c>
      <c r="B264" s="2" t="s">
        <v>122</v>
      </c>
      <c r="C264" s="2" t="s">
        <v>85</v>
      </c>
      <c r="D264" s="73">
        <f>+VLOOKUP(Table1[[#This Row],[Project Name]],Table2[[Project Name]:[Funding Request]],2,FALSE)</f>
        <v>30000</v>
      </c>
      <c r="E264" s="47">
        <v>5</v>
      </c>
      <c r="F264" s="47">
        <v>5</v>
      </c>
      <c r="G264" s="47">
        <v>5</v>
      </c>
      <c r="H264" s="47">
        <v>5</v>
      </c>
      <c r="I264" s="47">
        <v>5</v>
      </c>
      <c r="J264" s="47">
        <v>5</v>
      </c>
      <c r="K264" s="47">
        <v>4</v>
      </c>
      <c r="L264" s="47">
        <v>5</v>
      </c>
      <c r="M264" s="47">
        <v>5</v>
      </c>
      <c r="N264" s="47">
        <v>4</v>
      </c>
      <c r="O264" s="2" t="s">
        <v>59</v>
      </c>
      <c r="P264" s="2" t="s">
        <v>60</v>
      </c>
    </row>
    <row r="265" spans="1:16" x14ac:dyDescent="0.2">
      <c r="A265" s="2" t="s">
        <v>121</v>
      </c>
      <c r="B265" s="2" t="s">
        <v>122</v>
      </c>
      <c r="C265" s="2" t="s">
        <v>85</v>
      </c>
      <c r="D265" s="73">
        <f>+VLOOKUP(Table1[[#This Row],[Project Name]],Table2[[Project Name]:[Funding Request]],2,FALSE)</f>
        <v>30000</v>
      </c>
      <c r="E265" s="47">
        <v>4</v>
      </c>
      <c r="F265" s="47">
        <v>4</v>
      </c>
      <c r="G265" s="47">
        <v>3</v>
      </c>
      <c r="H265" s="47">
        <v>4</v>
      </c>
      <c r="I265" s="47">
        <v>3</v>
      </c>
      <c r="J265" s="47">
        <v>3</v>
      </c>
      <c r="K265" s="47">
        <v>4</v>
      </c>
      <c r="L265" s="47">
        <v>3</v>
      </c>
      <c r="M265" s="47">
        <v>4</v>
      </c>
      <c r="N265" s="47">
        <v>4</v>
      </c>
      <c r="O265" s="2" t="s">
        <v>61</v>
      </c>
      <c r="P265" s="2" t="s">
        <v>62</v>
      </c>
    </row>
    <row r="266" spans="1:16" x14ac:dyDescent="0.2">
      <c r="A266" s="2" t="s">
        <v>121</v>
      </c>
      <c r="B266" s="2" t="s">
        <v>122</v>
      </c>
      <c r="C266" s="2" t="s">
        <v>85</v>
      </c>
      <c r="D266" s="73">
        <f>+VLOOKUP(Table1[[#This Row],[Project Name]],Table2[[Project Name]:[Funding Request]],2,FALSE)</f>
        <v>30000</v>
      </c>
      <c r="E266" s="47">
        <v>4</v>
      </c>
      <c r="F266" s="47">
        <v>4</v>
      </c>
      <c r="G266" s="47">
        <v>3</v>
      </c>
      <c r="H266" s="47">
        <v>4</v>
      </c>
      <c r="I266" s="47">
        <v>4</v>
      </c>
      <c r="J266" s="47">
        <v>4</v>
      </c>
      <c r="K266" s="47">
        <v>4</v>
      </c>
      <c r="L266" s="47">
        <v>4</v>
      </c>
      <c r="M266" s="47">
        <v>4</v>
      </c>
      <c r="N266" s="47">
        <v>3</v>
      </c>
      <c r="O266" s="2" t="s">
        <v>63</v>
      </c>
      <c r="P266" s="2" t="s">
        <v>64</v>
      </c>
    </row>
    <row r="267" spans="1:16" x14ac:dyDescent="0.2">
      <c r="A267" s="2" t="s">
        <v>121</v>
      </c>
      <c r="B267" s="2" t="s">
        <v>122</v>
      </c>
      <c r="C267" s="2" t="s">
        <v>85</v>
      </c>
      <c r="D267" s="73">
        <f>+VLOOKUP(Table1[[#This Row],[Project Name]],Table2[[Project Name]:[Funding Request]],2,FALSE)</f>
        <v>30000</v>
      </c>
      <c r="E267" s="47" t="s">
        <v>16</v>
      </c>
      <c r="F267" s="47" t="s">
        <v>16</v>
      </c>
      <c r="G267" s="47" t="s">
        <v>16</v>
      </c>
      <c r="H267" s="47" t="s">
        <v>16</v>
      </c>
      <c r="I267" s="47" t="s">
        <v>16</v>
      </c>
      <c r="J267" s="47" t="s">
        <v>16</v>
      </c>
      <c r="K267" s="47" t="s">
        <v>16</v>
      </c>
      <c r="L267" s="47" t="s">
        <v>16</v>
      </c>
      <c r="M267" s="47" t="s">
        <v>16</v>
      </c>
      <c r="N267" s="47" t="s">
        <v>16</v>
      </c>
      <c r="O267" s="2" t="s">
        <v>65</v>
      </c>
      <c r="P267" s="2" t="s">
        <v>66</v>
      </c>
    </row>
    <row r="268" spans="1:16" x14ac:dyDescent="0.2">
      <c r="A268" s="2" t="s">
        <v>121</v>
      </c>
      <c r="B268" s="2" t="s">
        <v>122</v>
      </c>
      <c r="C268" s="2" t="s">
        <v>85</v>
      </c>
      <c r="D268" s="73">
        <f>+VLOOKUP(Table1[[#This Row],[Project Name]],Table2[[Project Name]:[Funding Request]],2,FALSE)</f>
        <v>30000</v>
      </c>
      <c r="E268" s="47">
        <v>5</v>
      </c>
      <c r="F268" s="47">
        <v>5</v>
      </c>
      <c r="G268" s="47">
        <v>5</v>
      </c>
      <c r="H268" s="47">
        <v>5</v>
      </c>
      <c r="I268" s="47">
        <v>5</v>
      </c>
      <c r="J268" s="47">
        <v>5</v>
      </c>
      <c r="K268" s="47">
        <v>5</v>
      </c>
      <c r="L268" s="47">
        <v>5</v>
      </c>
      <c r="M268" s="47">
        <v>5</v>
      </c>
      <c r="N268" s="47">
        <v>3</v>
      </c>
      <c r="O268" s="2" t="s">
        <v>67</v>
      </c>
      <c r="P268" s="2" t="s">
        <v>68</v>
      </c>
    </row>
    <row r="269" spans="1:16" x14ac:dyDescent="0.2">
      <c r="A269" s="2" t="s">
        <v>121</v>
      </c>
      <c r="B269" s="2" t="s">
        <v>122</v>
      </c>
      <c r="C269" s="2" t="s">
        <v>85</v>
      </c>
      <c r="D269" s="73">
        <f>+VLOOKUP(Table1[[#This Row],[Project Name]],Table2[[Project Name]:[Funding Request]],2,FALSE)</f>
        <v>30000</v>
      </c>
      <c r="E269" s="47">
        <v>5</v>
      </c>
      <c r="F269" s="47">
        <v>5</v>
      </c>
      <c r="G269" s="47">
        <v>5</v>
      </c>
      <c r="H269" s="47">
        <v>4</v>
      </c>
      <c r="I269" s="47">
        <v>4</v>
      </c>
      <c r="J269" s="47">
        <v>5</v>
      </c>
      <c r="K269" s="47">
        <v>4</v>
      </c>
      <c r="L269" s="47">
        <v>5</v>
      </c>
      <c r="M269" s="47">
        <v>4</v>
      </c>
      <c r="N269" s="47">
        <v>4</v>
      </c>
      <c r="O269" s="2" t="s">
        <v>51</v>
      </c>
      <c r="P269" s="2" t="s">
        <v>52</v>
      </c>
    </row>
    <row r="270" spans="1:16" x14ac:dyDescent="0.2">
      <c r="A270" s="2" t="s">
        <v>121</v>
      </c>
      <c r="B270" s="2" t="s">
        <v>122</v>
      </c>
      <c r="C270" s="2" t="s">
        <v>85</v>
      </c>
      <c r="D270" s="73">
        <f>+VLOOKUP(Table1[[#This Row],[Project Name]],Table2[[Project Name]:[Funding Request]],2,FALSE)</f>
        <v>30000</v>
      </c>
      <c r="E270" s="47">
        <v>3</v>
      </c>
      <c r="F270" s="47">
        <v>4</v>
      </c>
      <c r="G270" s="47">
        <v>4</v>
      </c>
      <c r="H270" s="47">
        <v>4</v>
      </c>
      <c r="I270" s="47">
        <v>4</v>
      </c>
      <c r="J270" s="47">
        <v>3</v>
      </c>
      <c r="K270" s="47">
        <v>3</v>
      </c>
      <c r="L270" s="47">
        <v>4</v>
      </c>
      <c r="M270" s="47">
        <v>3</v>
      </c>
      <c r="N270" s="47">
        <v>3</v>
      </c>
      <c r="O270" s="2" t="s">
        <v>53</v>
      </c>
      <c r="P270" s="2" t="s">
        <v>54</v>
      </c>
    </row>
    <row r="271" spans="1:16" x14ac:dyDescent="0.2">
      <c r="A271" s="2" t="s">
        <v>121</v>
      </c>
      <c r="B271" s="2" t="s">
        <v>122</v>
      </c>
      <c r="C271" s="2" t="s">
        <v>85</v>
      </c>
      <c r="D271" s="73">
        <f>+VLOOKUP(Table1[[#This Row],[Project Name]],Table2[[Project Name]:[Funding Request]],2,FALSE)</f>
        <v>30000</v>
      </c>
      <c r="E271" s="47">
        <v>4</v>
      </c>
      <c r="F271" s="47">
        <v>4</v>
      </c>
      <c r="G271" s="47">
        <v>3</v>
      </c>
      <c r="H271" s="47">
        <v>3</v>
      </c>
      <c r="I271" s="47">
        <v>4</v>
      </c>
      <c r="J271" s="47">
        <v>4</v>
      </c>
      <c r="K271" s="47">
        <v>4</v>
      </c>
      <c r="L271" s="47">
        <v>4</v>
      </c>
      <c r="M271" s="47">
        <v>5</v>
      </c>
      <c r="N271" s="47">
        <v>4</v>
      </c>
      <c r="O271" s="2" t="s">
        <v>55</v>
      </c>
      <c r="P271" s="2" t="s">
        <v>56</v>
      </c>
    </row>
    <row r="272" spans="1:16" x14ac:dyDescent="0.2">
      <c r="A272" s="2" t="s">
        <v>123</v>
      </c>
      <c r="B272" s="2" t="s">
        <v>124</v>
      </c>
      <c r="C272" s="2" t="s">
        <v>71</v>
      </c>
      <c r="D272" s="73">
        <f>+VLOOKUP(Table1[[#This Row],[Project Name]],Table2[[Project Name]:[Funding Request]],2,FALSE)</f>
        <v>25000</v>
      </c>
      <c r="E272" s="47">
        <v>5</v>
      </c>
      <c r="F272" s="47">
        <v>5</v>
      </c>
      <c r="G272" s="47">
        <v>4</v>
      </c>
      <c r="H272" s="47">
        <v>5</v>
      </c>
      <c r="I272" s="47">
        <v>4</v>
      </c>
      <c r="J272" s="47">
        <v>5</v>
      </c>
      <c r="K272" s="47">
        <v>5</v>
      </c>
      <c r="L272" s="47">
        <v>5</v>
      </c>
      <c r="M272" s="47">
        <v>5</v>
      </c>
      <c r="N272" s="47">
        <v>4</v>
      </c>
      <c r="O272" s="2" t="s">
        <v>67</v>
      </c>
      <c r="P272" s="2" t="s">
        <v>68</v>
      </c>
    </row>
    <row r="273" spans="1:16" x14ac:dyDescent="0.2">
      <c r="A273" s="2" t="s">
        <v>123</v>
      </c>
      <c r="B273" s="2" t="s">
        <v>124</v>
      </c>
      <c r="C273" s="2" t="s">
        <v>71</v>
      </c>
      <c r="D273" s="73">
        <f>+VLOOKUP(Table1[[#This Row],[Project Name]],Table2[[Project Name]:[Funding Request]],2,FALSE)</f>
        <v>25000</v>
      </c>
      <c r="E273" s="47">
        <v>5</v>
      </c>
      <c r="F273" s="47">
        <v>5</v>
      </c>
      <c r="G273" s="47">
        <v>4</v>
      </c>
      <c r="H273" s="47">
        <v>5</v>
      </c>
      <c r="I273" s="47">
        <v>4</v>
      </c>
      <c r="J273" s="47">
        <v>4</v>
      </c>
      <c r="K273" s="47">
        <v>5</v>
      </c>
      <c r="L273" s="47">
        <v>4</v>
      </c>
      <c r="M273" s="47">
        <v>3</v>
      </c>
      <c r="N273" s="47">
        <v>5</v>
      </c>
      <c r="O273" s="2" t="s">
        <v>51</v>
      </c>
      <c r="P273" s="2" t="s">
        <v>52</v>
      </c>
    </row>
    <row r="274" spans="1:16" x14ac:dyDescent="0.2">
      <c r="A274" s="2" t="s">
        <v>123</v>
      </c>
      <c r="B274" s="2" t="s">
        <v>124</v>
      </c>
      <c r="C274" s="2" t="s">
        <v>71</v>
      </c>
      <c r="D274" s="73">
        <f>+VLOOKUP(Table1[[#This Row],[Project Name]],Table2[[Project Name]:[Funding Request]],2,FALSE)</f>
        <v>25000</v>
      </c>
      <c r="E274" s="47">
        <v>4</v>
      </c>
      <c r="F274" s="47">
        <v>3</v>
      </c>
      <c r="G274" s="47">
        <v>4</v>
      </c>
      <c r="H274" s="47">
        <v>3</v>
      </c>
      <c r="I274" s="47">
        <v>3</v>
      </c>
      <c r="J274" s="47">
        <v>3</v>
      </c>
      <c r="K274" s="47">
        <v>5</v>
      </c>
      <c r="L274" s="47">
        <v>3</v>
      </c>
      <c r="M274" s="47">
        <v>3</v>
      </c>
      <c r="N274" s="47">
        <v>3</v>
      </c>
      <c r="O274" s="2" t="s">
        <v>53</v>
      </c>
      <c r="P274" s="2" t="s">
        <v>54</v>
      </c>
    </row>
    <row r="275" spans="1:16" x14ac:dyDescent="0.2">
      <c r="A275" s="2" t="s">
        <v>123</v>
      </c>
      <c r="B275" s="2" t="s">
        <v>124</v>
      </c>
      <c r="C275" s="2" t="s">
        <v>71</v>
      </c>
      <c r="D275" s="73">
        <f>+VLOOKUP(Table1[[#This Row],[Project Name]],Table2[[Project Name]:[Funding Request]],2,FALSE)</f>
        <v>25000</v>
      </c>
      <c r="E275" s="47">
        <v>4</v>
      </c>
      <c r="F275" s="47">
        <v>4</v>
      </c>
      <c r="G275" s="47">
        <v>3</v>
      </c>
      <c r="H275" s="47">
        <v>5</v>
      </c>
      <c r="I275" s="47">
        <v>4</v>
      </c>
      <c r="J275" s="47">
        <v>2</v>
      </c>
      <c r="K275" s="47">
        <v>5</v>
      </c>
      <c r="L275" s="47">
        <v>3</v>
      </c>
      <c r="M275" s="47">
        <v>4</v>
      </c>
      <c r="N275" s="47">
        <v>1</v>
      </c>
      <c r="O275" s="2" t="s">
        <v>55</v>
      </c>
      <c r="P275" s="2" t="s">
        <v>56</v>
      </c>
    </row>
    <row r="276" spans="1:16" x14ac:dyDescent="0.2">
      <c r="A276" s="2" t="s">
        <v>123</v>
      </c>
      <c r="B276" s="2" t="s">
        <v>124</v>
      </c>
      <c r="C276" s="2" t="s">
        <v>71</v>
      </c>
      <c r="D276" s="73">
        <f>+VLOOKUP(Table1[[#This Row],[Project Name]],Table2[[Project Name]:[Funding Request]],2,FALSE)</f>
        <v>25000</v>
      </c>
      <c r="E276" s="47">
        <v>2</v>
      </c>
      <c r="F276" s="47">
        <v>2</v>
      </c>
      <c r="G276" s="47">
        <v>2</v>
      </c>
      <c r="H276" s="47">
        <v>3</v>
      </c>
      <c r="I276" s="47">
        <v>2</v>
      </c>
      <c r="J276" s="47">
        <v>2</v>
      </c>
      <c r="K276" s="47">
        <v>5</v>
      </c>
      <c r="L276" s="47">
        <v>2</v>
      </c>
      <c r="M276" s="47">
        <v>3</v>
      </c>
      <c r="N276" s="47">
        <v>3</v>
      </c>
      <c r="O276" s="2" t="s">
        <v>57</v>
      </c>
      <c r="P276" s="2" t="s">
        <v>58</v>
      </c>
    </row>
    <row r="277" spans="1:16" x14ac:dyDescent="0.2">
      <c r="A277" s="2" t="s">
        <v>123</v>
      </c>
      <c r="B277" s="2" t="s">
        <v>124</v>
      </c>
      <c r="C277" s="2" t="s">
        <v>71</v>
      </c>
      <c r="D277" s="73">
        <f>+VLOOKUP(Table1[[#This Row],[Project Name]],Table2[[Project Name]:[Funding Request]],2,FALSE)</f>
        <v>25000</v>
      </c>
      <c r="E277" s="47">
        <v>5</v>
      </c>
      <c r="F277" s="47">
        <v>5</v>
      </c>
      <c r="G277" s="47">
        <v>4</v>
      </c>
      <c r="H277" s="47">
        <v>4</v>
      </c>
      <c r="I277" s="47">
        <v>4</v>
      </c>
      <c r="J277" s="47">
        <v>3</v>
      </c>
      <c r="K277" s="47">
        <v>5</v>
      </c>
      <c r="L277" s="47">
        <v>4</v>
      </c>
      <c r="M277" s="47">
        <v>4</v>
      </c>
      <c r="N277" s="47">
        <v>5</v>
      </c>
      <c r="O277" s="2" t="s">
        <v>59</v>
      </c>
      <c r="P277" s="2" t="s">
        <v>60</v>
      </c>
    </row>
    <row r="278" spans="1:16" x14ac:dyDescent="0.2">
      <c r="A278" s="2" t="s">
        <v>123</v>
      </c>
      <c r="B278" s="2" t="s">
        <v>124</v>
      </c>
      <c r="C278" s="2" t="s">
        <v>71</v>
      </c>
      <c r="D278" s="73">
        <f>+VLOOKUP(Table1[[#This Row],[Project Name]],Table2[[Project Name]:[Funding Request]],2,FALSE)</f>
        <v>25000</v>
      </c>
      <c r="E278" s="47">
        <v>5</v>
      </c>
      <c r="F278" s="47">
        <v>5</v>
      </c>
      <c r="G278" s="47">
        <v>5</v>
      </c>
      <c r="H278" s="47">
        <v>5</v>
      </c>
      <c r="I278" s="47">
        <v>5</v>
      </c>
      <c r="J278" s="47">
        <v>5</v>
      </c>
      <c r="K278" s="47">
        <v>5</v>
      </c>
      <c r="L278" s="47">
        <v>4</v>
      </c>
      <c r="M278" s="47">
        <v>5</v>
      </c>
      <c r="N278" s="47">
        <v>4</v>
      </c>
      <c r="O278" s="2" t="s">
        <v>61</v>
      </c>
      <c r="P278" s="2" t="s">
        <v>62</v>
      </c>
    </row>
    <row r="279" spans="1:16" x14ac:dyDescent="0.2">
      <c r="A279" s="2" t="s">
        <v>123</v>
      </c>
      <c r="B279" s="2" t="s">
        <v>124</v>
      </c>
      <c r="C279" s="2" t="s">
        <v>71</v>
      </c>
      <c r="D279" s="73">
        <f>+VLOOKUP(Table1[[#This Row],[Project Name]],Table2[[Project Name]:[Funding Request]],2,FALSE)</f>
        <v>25000</v>
      </c>
      <c r="E279" s="47">
        <v>5</v>
      </c>
      <c r="F279" s="47">
        <v>4</v>
      </c>
      <c r="G279" s="47">
        <v>4</v>
      </c>
      <c r="H279" s="47">
        <v>4</v>
      </c>
      <c r="I279" s="47">
        <v>3</v>
      </c>
      <c r="J279" s="47">
        <v>3</v>
      </c>
      <c r="K279" s="47">
        <v>5</v>
      </c>
      <c r="L279" s="47">
        <v>3</v>
      </c>
      <c r="M279" s="47">
        <v>4</v>
      </c>
      <c r="N279" s="47">
        <v>5</v>
      </c>
      <c r="O279" s="2" t="s">
        <v>63</v>
      </c>
      <c r="P279" s="2" t="s">
        <v>64</v>
      </c>
    </row>
    <row r="280" spans="1:16" x14ac:dyDescent="0.2">
      <c r="A280" s="2" t="s">
        <v>123</v>
      </c>
      <c r="B280" s="2" t="s">
        <v>124</v>
      </c>
      <c r="C280" s="2" t="s">
        <v>71</v>
      </c>
      <c r="D280" s="73">
        <f>+VLOOKUP(Table1[[#This Row],[Project Name]],Table2[[Project Name]:[Funding Request]],2,FALSE)</f>
        <v>25000</v>
      </c>
      <c r="E280" s="47">
        <v>5</v>
      </c>
      <c r="F280" s="47">
        <v>4</v>
      </c>
      <c r="G280" s="47">
        <v>5</v>
      </c>
      <c r="H280" s="47">
        <v>3</v>
      </c>
      <c r="I280" s="47">
        <v>5</v>
      </c>
      <c r="J280" s="47">
        <v>5</v>
      </c>
      <c r="K280" s="47">
        <v>5</v>
      </c>
      <c r="L280" s="47">
        <v>5</v>
      </c>
      <c r="M280" s="47">
        <v>5</v>
      </c>
      <c r="N280" s="47">
        <v>5</v>
      </c>
      <c r="O280" s="2" t="s">
        <v>65</v>
      </c>
      <c r="P280" s="2" t="s">
        <v>66</v>
      </c>
    </row>
    <row r="281" spans="1:16" x14ac:dyDescent="0.2">
      <c r="A281" s="2" t="s">
        <v>125</v>
      </c>
      <c r="B281" s="2" t="s">
        <v>126</v>
      </c>
      <c r="C281" s="2" t="s">
        <v>78</v>
      </c>
      <c r="D281" s="73">
        <f>+VLOOKUP(Table1[[#This Row],[Project Name]],Table2[[Project Name]:[Funding Request]],2,FALSE)</f>
        <v>40000</v>
      </c>
      <c r="E281" s="47">
        <v>2</v>
      </c>
      <c r="F281" s="47">
        <v>2</v>
      </c>
      <c r="G281" s="47">
        <v>2</v>
      </c>
      <c r="H281" s="47">
        <v>2</v>
      </c>
      <c r="I281" s="47">
        <v>2</v>
      </c>
      <c r="J281" s="47">
        <v>2</v>
      </c>
      <c r="K281" s="47">
        <v>5</v>
      </c>
      <c r="L281" s="47">
        <v>2</v>
      </c>
      <c r="M281" s="47">
        <v>2</v>
      </c>
      <c r="N281" s="47">
        <v>2</v>
      </c>
      <c r="O281" s="2" t="s">
        <v>57</v>
      </c>
      <c r="P281" s="2" t="s">
        <v>58</v>
      </c>
    </row>
    <row r="282" spans="1:16" x14ac:dyDescent="0.2">
      <c r="A282" s="2" t="s">
        <v>125</v>
      </c>
      <c r="B282" s="2" t="s">
        <v>126</v>
      </c>
      <c r="C282" s="2" t="s">
        <v>78</v>
      </c>
      <c r="D282" s="73">
        <f>+VLOOKUP(Table1[[#This Row],[Project Name]],Table2[[Project Name]:[Funding Request]],2,FALSE)</f>
        <v>40000</v>
      </c>
      <c r="E282" s="47">
        <v>2</v>
      </c>
      <c r="F282" s="47">
        <v>3</v>
      </c>
      <c r="G282" s="47">
        <v>4</v>
      </c>
      <c r="H282" s="47">
        <v>3</v>
      </c>
      <c r="I282" s="47">
        <v>4</v>
      </c>
      <c r="J282" s="47">
        <v>2</v>
      </c>
      <c r="K282" s="47">
        <v>5</v>
      </c>
      <c r="L282" s="47">
        <v>5</v>
      </c>
      <c r="M282" s="47">
        <v>3</v>
      </c>
      <c r="N282" s="47">
        <v>4</v>
      </c>
      <c r="O282" s="2" t="s">
        <v>59</v>
      </c>
      <c r="P282" s="2" t="s">
        <v>60</v>
      </c>
    </row>
    <row r="283" spans="1:16" x14ac:dyDescent="0.2">
      <c r="A283" s="2" t="s">
        <v>125</v>
      </c>
      <c r="B283" s="2" t="s">
        <v>126</v>
      </c>
      <c r="C283" s="2" t="s">
        <v>78</v>
      </c>
      <c r="D283" s="73">
        <f>+VLOOKUP(Table1[[#This Row],[Project Name]],Table2[[Project Name]:[Funding Request]],2,FALSE)</f>
        <v>40000</v>
      </c>
      <c r="E283" s="47">
        <v>2</v>
      </c>
      <c r="F283" s="47">
        <v>2</v>
      </c>
      <c r="G283" s="47">
        <v>3</v>
      </c>
      <c r="H283" s="47">
        <v>3</v>
      </c>
      <c r="I283" s="47">
        <v>1</v>
      </c>
      <c r="J283" s="47">
        <v>2</v>
      </c>
      <c r="K283" s="47">
        <v>3</v>
      </c>
      <c r="L283" s="47">
        <v>2</v>
      </c>
      <c r="M283" s="47">
        <v>2</v>
      </c>
      <c r="N283" s="47">
        <v>1</v>
      </c>
      <c r="O283" s="2" t="s">
        <v>61</v>
      </c>
      <c r="P283" s="2" t="s">
        <v>62</v>
      </c>
    </row>
    <row r="284" spans="1:16" x14ac:dyDescent="0.2">
      <c r="A284" s="2" t="s">
        <v>125</v>
      </c>
      <c r="B284" s="2" t="s">
        <v>126</v>
      </c>
      <c r="C284" s="2" t="s">
        <v>78</v>
      </c>
      <c r="D284" s="73">
        <f>+VLOOKUP(Table1[[#This Row],[Project Name]],Table2[[Project Name]:[Funding Request]],2,FALSE)</f>
        <v>40000</v>
      </c>
      <c r="E284" s="47">
        <v>4</v>
      </c>
      <c r="F284" s="47">
        <v>4</v>
      </c>
      <c r="G284" s="47">
        <v>5</v>
      </c>
      <c r="H284" s="47">
        <v>3</v>
      </c>
      <c r="I284" s="47">
        <v>3</v>
      </c>
      <c r="J284" s="47">
        <v>3</v>
      </c>
      <c r="K284" s="47">
        <v>5</v>
      </c>
      <c r="L284" s="47">
        <v>3</v>
      </c>
      <c r="M284" s="47">
        <v>3</v>
      </c>
      <c r="N284" s="47">
        <v>4</v>
      </c>
      <c r="O284" s="2" t="s">
        <v>63</v>
      </c>
      <c r="P284" s="2" t="s">
        <v>64</v>
      </c>
    </row>
    <row r="285" spans="1:16" x14ac:dyDescent="0.2">
      <c r="A285" s="2" t="s">
        <v>125</v>
      </c>
      <c r="B285" s="2" t="s">
        <v>126</v>
      </c>
      <c r="C285" s="2" t="s">
        <v>78</v>
      </c>
      <c r="D285" s="73">
        <f>+VLOOKUP(Table1[[#This Row],[Project Name]],Table2[[Project Name]:[Funding Request]],2,FALSE)</f>
        <v>40000</v>
      </c>
      <c r="E285" s="47">
        <v>4</v>
      </c>
      <c r="F285" s="47">
        <v>5</v>
      </c>
      <c r="G285" s="47">
        <v>5</v>
      </c>
      <c r="H285" s="47">
        <v>5</v>
      </c>
      <c r="I285" s="47">
        <v>4</v>
      </c>
      <c r="J285" s="47">
        <v>5</v>
      </c>
      <c r="K285" s="47">
        <v>5</v>
      </c>
      <c r="L285" s="47">
        <v>5</v>
      </c>
      <c r="M285" s="47">
        <v>5</v>
      </c>
      <c r="N285" s="47">
        <v>5</v>
      </c>
      <c r="O285" s="2" t="s">
        <v>65</v>
      </c>
      <c r="P285" s="2" t="s">
        <v>66</v>
      </c>
    </row>
    <row r="286" spans="1:16" x14ac:dyDescent="0.2">
      <c r="A286" s="2" t="s">
        <v>125</v>
      </c>
      <c r="B286" s="2" t="s">
        <v>126</v>
      </c>
      <c r="C286" s="2" t="s">
        <v>78</v>
      </c>
      <c r="D286" s="73">
        <f>+VLOOKUP(Table1[[#This Row],[Project Name]],Table2[[Project Name]:[Funding Request]],2,FALSE)</f>
        <v>40000</v>
      </c>
      <c r="E286" s="47">
        <v>3</v>
      </c>
      <c r="F286" s="47">
        <v>3</v>
      </c>
      <c r="G286" s="47">
        <v>4</v>
      </c>
      <c r="H286" s="47">
        <v>5</v>
      </c>
      <c r="I286" s="47">
        <v>4</v>
      </c>
      <c r="J286" s="47">
        <v>5</v>
      </c>
      <c r="K286" s="47">
        <v>5</v>
      </c>
      <c r="L286" s="47">
        <v>4</v>
      </c>
      <c r="M286" s="47">
        <v>2</v>
      </c>
      <c r="N286" s="47">
        <v>4</v>
      </c>
      <c r="O286" s="2" t="s">
        <v>67</v>
      </c>
      <c r="P286" s="2" t="s">
        <v>68</v>
      </c>
    </row>
    <row r="287" spans="1:16" x14ac:dyDescent="0.2">
      <c r="A287" s="2" t="s">
        <v>125</v>
      </c>
      <c r="B287" s="2" t="s">
        <v>126</v>
      </c>
      <c r="C287" s="2" t="s">
        <v>78</v>
      </c>
      <c r="D287" s="73">
        <f>+VLOOKUP(Table1[[#This Row],[Project Name]],Table2[[Project Name]:[Funding Request]],2,FALSE)</f>
        <v>40000</v>
      </c>
      <c r="E287" s="47">
        <v>3</v>
      </c>
      <c r="F287" s="47">
        <v>3</v>
      </c>
      <c r="G287" s="47">
        <v>4</v>
      </c>
      <c r="H287" s="47">
        <v>4</v>
      </c>
      <c r="I287" s="47">
        <v>4</v>
      </c>
      <c r="J287" s="47">
        <v>3</v>
      </c>
      <c r="K287" s="47">
        <v>5</v>
      </c>
      <c r="L287" s="47">
        <v>4</v>
      </c>
      <c r="M287" s="47">
        <v>3</v>
      </c>
      <c r="N287" s="47">
        <v>4</v>
      </c>
      <c r="O287" s="2" t="s">
        <v>51</v>
      </c>
      <c r="P287" s="2" t="s">
        <v>52</v>
      </c>
    </row>
    <row r="288" spans="1:16" x14ac:dyDescent="0.2">
      <c r="A288" s="2" t="s">
        <v>125</v>
      </c>
      <c r="B288" s="2" t="s">
        <v>126</v>
      </c>
      <c r="C288" s="2" t="s">
        <v>78</v>
      </c>
      <c r="D288" s="73">
        <f>+VLOOKUP(Table1[[#This Row],[Project Name]],Table2[[Project Name]:[Funding Request]],2,FALSE)</f>
        <v>40000</v>
      </c>
      <c r="E288" s="47">
        <v>4</v>
      </c>
      <c r="F288" s="47">
        <v>4</v>
      </c>
      <c r="G288" s="47">
        <v>5</v>
      </c>
      <c r="H288" s="47">
        <v>3</v>
      </c>
      <c r="I288" s="47">
        <v>4</v>
      </c>
      <c r="J288" s="47">
        <v>3</v>
      </c>
      <c r="K288" s="47">
        <v>5</v>
      </c>
      <c r="L288" s="47">
        <v>4</v>
      </c>
      <c r="M288" s="47">
        <v>4</v>
      </c>
      <c r="N288" s="47">
        <v>3</v>
      </c>
      <c r="O288" s="2" t="s">
        <v>53</v>
      </c>
      <c r="P288" s="2" t="s">
        <v>54</v>
      </c>
    </row>
    <row r="289" spans="1:16" x14ac:dyDescent="0.2">
      <c r="A289" s="2" t="s">
        <v>125</v>
      </c>
      <c r="B289" s="2" t="s">
        <v>126</v>
      </c>
      <c r="C289" s="2" t="s">
        <v>78</v>
      </c>
      <c r="D289" s="73">
        <f>+VLOOKUP(Table1[[#This Row],[Project Name]],Table2[[Project Name]:[Funding Request]],2,FALSE)</f>
        <v>40000</v>
      </c>
      <c r="E289" s="47">
        <v>4</v>
      </c>
      <c r="F289" s="47">
        <v>5</v>
      </c>
      <c r="G289" s="47">
        <v>5</v>
      </c>
      <c r="H289" s="47">
        <v>2</v>
      </c>
      <c r="I289" s="47">
        <v>2</v>
      </c>
      <c r="J289" s="47">
        <v>2</v>
      </c>
      <c r="K289" s="47">
        <v>5</v>
      </c>
      <c r="L289" s="47">
        <v>2</v>
      </c>
      <c r="M289" s="47">
        <v>2</v>
      </c>
      <c r="N289" s="47">
        <v>5</v>
      </c>
      <c r="O289" s="2" t="s">
        <v>55</v>
      </c>
      <c r="P289" s="2" t="s">
        <v>56</v>
      </c>
    </row>
    <row r="290" spans="1:16" x14ac:dyDescent="0.2">
      <c r="A290" s="2" t="s">
        <v>127</v>
      </c>
      <c r="B290" s="2" t="s">
        <v>128</v>
      </c>
      <c r="C290" s="2" t="s">
        <v>50</v>
      </c>
      <c r="D290" s="73">
        <f>+VLOOKUP(Table1[[#This Row],[Project Name]],Table2[[Project Name]:[Funding Request]],2,FALSE)</f>
        <v>80000</v>
      </c>
      <c r="E290" s="47">
        <v>4</v>
      </c>
      <c r="F290" s="47">
        <v>3</v>
      </c>
      <c r="G290" s="47">
        <v>3</v>
      </c>
      <c r="H290" s="47">
        <v>3</v>
      </c>
      <c r="I290" s="47">
        <v>3</v>
      </c>
      <c r="J290" s="47">
        <v>3</v>
      </c>
      <c r="K290" s="47">
        <v>4</v>
      </c>
      <c r="L290" s="47">
        <v>3</v>
      </c>
      <c r="M290" s="47">
        <v>3</v>
      </c>
      <c r="N290" s="47">
        <v>3</v>
      </c>
      <c r="O290" s="2" t="s">
        <v>61</v>
      </c>
      <c r="P290" s="2" t="s">
        <v>62</v>
      </c>
    </row>
    <row r="291" spans="1:16" x14ac:dyDescent="0.2">
      <c r="A291" s="2" t="s">
        <v>127</v>
      </c>
      <c r="B291" s="2" t="s">
        <v>128</v>
      </c>
      <c r="C291" s="2" t="s">
        <v>50</v>
      </c>
      <c r="D291" s="73">
        <f>+VLOOKUP(Table1[[#This Row],[Project Name]],Table2[[Project Name]:[Funding Request]],2,FALSE)</f>
        <v>80000</v>
      </c>
      <c r="E291" s="47">
        <v>4</v>
      </c>
      <c r="F291" s="47">
        <v>4</v>
      </c>
      <c r="G291" s="47">
        <v>5</v>
      </c>
      <c r="H291" s="47">
        <v>5</v>
      </c>
      <c r="I291" s="47">
        <v>4</v>
      </c>
      <c r="J291" s="47">
        <v>5</v>
      </c>
      <c r="K291" s="47">
        <v>5</v>
      </c>
      <c r="L291" s="47">
        <v>4</v>
      </c>
      <c r="M291" s="47">
        <v>4</v>
      </c>
      <c r="N291" s="47">
        <v>4</v>
      </c>
      <c r="O291" s="2" t="s">
        <v>63</v>
      </c>
      <c r="P291" s="2" t="s">
        <v>64</v>
      </c>
    </row>
    <row r="292" spans="1:16" x14ac:dyDescent="0.2">
      <c r="A292" s="2" t="s">
        <v>127</v>
      </c>
      <c r="B292" s="2" t="s">
        <v>128</v>
      </c>
      <c r="C292" s="2" t="s">
        <v>50</v>
      </c>
      <c r="D292" s="73">
        <f>+VLOOKUP(Table1[[#This Row],[Project Name]],Table2[[Project Name]:[Funding Request]],2,FALSE)</f>
        <v>80000</v>
      </c>
      <c r="E292" s="47">
        <v>5</v>
      </c>
      <c r="F292" s="47">
        <v>5</v>
      </c>
      <c r="G292" s="47">
        <v>5</v>
      </c>
      <c r="H292" s="47">
        <v>5</v>
      </c>
      <c r="I292" s="47">
        <v>5</v>
      </c>
      <c r="J292" s="47">
        <v>5</v>
      </c>
      <c r="K292" s="47">
        <v>5</v>
      </c>
      <c r="L292" s="47">
        <v>5</v>
      </c>
      <c r="M292" s="47">
        <v>5</v>
      </c>
      <c r="N292" s="47">
        <v>5</v>
      </c>
      <c r="O292" s="2" t="s">
        <v>65</v>
      </c>
      <c r="P292" s="2" t="s">
        <v>66</v>
      </c>
    </row>
    <row r="293" spans="1:16" x14ac:dyDescent="0.2">
      <c r="A293" s="2" t="s">
        <v>127</v>
      </c>
      <c r="B293" s="2" t="s">
        <v>128</v>
      </c>
      <c r="C293" s="2" t="s">
        <v>50</v>
      </c>
      <c r="D293" s="73">
        <f>+VLOOKUP(Table1[[#This Row],[Project Name]],Table2[[Project Name]:[Funding Request]],2,FALSE)</f>
        <v>80000</v>
      </c>
      <c r="E293" s="47">
        <v>5</v>
      </c>
      <c r="F293" s="47">
        <v>5</v>
      </c>
      <c r="G293" s="47">
        <v>4</v>
      </c>
      <c r="H293" s="47">
        <v>4</v>
      </c>
      <c r="I293" s="47">
        <v>4</v>
      </c>
      <c r="J293" s="47">
        <v>3</v>
      </c>
      <c r="K293" s="47">
        <v>5</v>
      </c>
      <c r="L293" s="47">
        <v>4</v>
      </c>
      <c r="M293" s="47">
        <v>3</v>
      </c>
      <c r="N293" s="47">
        <v>3</v>
      </c>
      <c r="O293" s="2" t="s">
        <v>67</v>
      </c>
      <c r="P293" s="2" t="s">
        <v>68</v>
      </c>
    </row>
    <row r="294" spans="1:16" x14ac:dyDescent="0.2">
      <c r="A294" s="2" t="s">
        <v>127</v>
      </c>
      <c r="B294" s="2" t="s">
        <v>128</v>
      </c>
      <c r="C294" s="2" t="s">
        <v>50</v>
      </c>
      <c r="D294" s="73">
        <f>+VLOOKUP(Table1[[#This Row],[Project Name]],Table2[[Project Name]:[Funding Request]],2,FALSE)</f>
        <v>80000</v>
      </c>
      <c r="E294" s="47">
        <v>5</v>
      </c>
      <c r="F294" s="47">
        <v>5</v>
      </c>
      <c r="G294" s="47">
        <v>5</v>
      </c>
      <c r="H294" s="47">
        <v>5</v>
      </c>
      <c r="I294" s="47">
        <v>5</v>
      </c>
      <c r="J294" s="47">
        <v>5</v>
      </c>
      <c r="K294" s="47">
        <v>5</v>
      </c>
      <c r="L294" s="47">
        <v>5</v>
      </c>
      <c r="M294" s="47">
        <v>5</v>
      </c>
      <c r="N294" s="47">
        <v>4</v>
      </c>
      <c r="O294" s="2" t="s">
        <v>51</v>
      </c>
      <c r="P294" s="2" t="s">
        <v>52</v>
      </c>
    </row>
    <row r="295" spans="1:16" x14ac:dyDescent="0.2">
      <c r="A295" s="2" t="s">
        <v>127</v>
      </c>
      <c r="B295" s="2" t="s">
        <v>128</v>
      </c>
      <c r="C295" s="2" t="s">
        <v>50</v>
      </c>
      <c r="D295" s="73">
        <f>+VLOOKUP(Table1[[#This Row],[Project Name]],Table2[[Project Name]:[Funding Request]],2,FALSE)</f>
        <v>80000</v>
      </c>
      <c r="E295" s="47">
        <v>5</v>
      </c>
      <c r="F295" s="47">
        <v>4</v>
      </c>
      <c r="G295" s="47">
        <v>4</v>
      </c>
      <c r="H295" s="47">
        <v>4</v>
      </c>
      <c r="I295" s="47">
        <v>4</v>
      </c>
      <c r="J295" s="47">
        <v>3</v>
      </c>
      <c r="K295" s="47">
        <v>5</v>
      </c>
      <c r="L295" s="47">
        <v>4</v>
      </c>
      <c r="M295" s="47">
        <v>3</v>
      </c>
      <c r="N295" s="47">
        <v>3</v>
      </c>
      <c r="O295" s="2" t="s">
        <v>53</v>
      </c>
      <c r="P295" s="2" t="s">
        <v>54</v>
      </c>
    </row>
    <row r="296" spans="1:16" x14ac:dyDescent="0.2">
      <c r="A296" s="2" t="s">
        <v>127</v>
      </c>
      <c r="B296" s="2" t="s">
        <v>128</v>
      </c>
      <c r="C296" s="2" t="s">
        <v>50</v>
      </c>
      <c r="D296" s="73">
        <f>+VLOOKUP(Table1[[#This Row],[Project Name]],Table2[[Project Name]:[Funding Request]],2,FALSE)</f>
        <v>80000</v>
      </c>
      <c r="E296" s="47">
        <v>5</v>
      </c>
      <c r="F296" s="47">
        <v>5</v>
      </c>
      <c r="G296" s="47">
        <v>5</v>
      </c>
      <c r="H296" s="47">
        <v>5</v>
      </c>
      <c r="I296" s="47">
        <v>5</v>
      </c>
      <c r="J296" s="47">
        <v>5</v>
      </c>
      <c r="K296" s="47">
        <v>4</v>
      </c>
      <c r="L296" s="47">
        <v>4</v>
      </c>
      <c r="M296" s="47">
        <v>5</v>
      </c>
      <c r="N296" s="47">
        <v>4</v>
      </c>
      <c r="O296" s="2" t="s">
        <v>55</v>
      </c>
      <c r="P296" s="2" t="s">
        <v>56</v>
      </c>
    </row>
    <row r="297" spans="1:16" x14ac:dyDescent="0.2">
      <c r="A297" s="2" t="s">
        <v>127</v>
      </c>
      <c r="B297" s="2" t="s">
        <v>128</v>
      </c>
      <c r="C297" s="2" t="s">
        <v>50</v>
      </c>
      <c r="D297" s="73">
        <f>+VLOOKUP(Table1[[#This Row],[Project Name]],Table2[[Project Name]:[Funding Request]],2,FALSE)</f>
        <v>80000</v>
      </c>
      <c r="E297" s="47">
        <v>5</v>
      </c>
      <c r="F297" s="47">
        <v>5</v>
      </c>
      <c r="G297" s="47">
        <v>5</v>
      </c>
      <c r="H297" s="47">
        <v>5</v>
      </c>
      <c r="I297" s="47">
        <v>4</v>
      </c>
      <c r="J297" s="47">
        <v>5</v>
      </c>
      <c r="K297" s="47">
        <v>4</v>
      </c>
      <c r="L297" s="47">
        <v>4</v>
      </c>
      <c r="M297" s="47">
        <v>5</v>
      </c>
      <c r="N297" s="47">
        <v>4</v>
      </c>
      <c r="O297" s="2" t="s">
        <v>57</v>
      </c>
      <c r="P297" s="2" t="s">
        <v>58</v>
      </c>
    </row>
    <row r="298" spans="1:16" x14ac:dyDescent="0.2">
      <c r="A298" s="2" t="s">
        <v>127</v>
      </c>
      <c r="B298" s="2" t="s">
        <v>128</v>
      </c>
      <c r="C298" s="2" t="s">
        <v>50</v>
      </c>
      <c r="D298" s="73">
        <f>+VLOOKUP(Table1[[#This Row],[Project Name]],Table2[[Project Name]:[Funding Request]],2,FALSE)</f>
        <v>80000</v>
      </c>
      <c r="E298" s="47">
        <v>5</v>
      </c>
      <c r="F298" s="47">
        <v>5</v>
      </c>
      <c r="G298" s="47">
        <v>5</v>
      </c>
      <c r="H298" s="47">
        <v>5</v>
      </c>
      <c r="I298" s="47">
        <v>5</v>
      </c>
      <c r="J298" s="47">
        <v>5</v>
      </c>
      <c r="K298" s="47">
        <v>5</v>
      </c>
      <c r="L298" s="47">
        <v>5</v>
      </c>
      <c r="M298" s="47">
        <v>5</v>
      </c>
      <c r="N298" s="47">
        <v>3</v>
      </c>
      <c r="O298" s="2" t="s">
        <v>59</v>
      </c>
      <c r="P298" s="2" t="s">
        <v>60</v>
      </c>
    </row>
    <row r="299" spans="1:16" x14ac:dyDescent="0.2">
      <c r="A299" s="2" t="s">
        <v>129</v>
      </c>
      <c r="B299" s="2" t="s">
        <v>130</v>
      </c>
      <c r="C299" s="2" t="s">
        <v>50</v>
      </c>
      <c r="D299" s="73">
        <f>+VLOOKUP(Table1[[#This Row],[Project Name]],Table2[[Project Name]:[Funding Request]],2,FALSE)</f>
        <v>28500</v>
      </c>
      <c r="E299" s="47">
        <v>3</v>
      </c>
      <c r="F299" s="47">
        <v>2</v>
      </c>
      <c r="G299" s="47">
        <v>2</v>
      </c>
      <c r="H299" s="47">
        <v>4</v>
      </c>
      <c r="I299" s="47">
        <v>2</v>
      </c>
      <c r="J299" s="47">
        <v>2</v>
      </c>
      <c r="K299" s="47">
        <v>5</v>
      </c>
      <c r="L299" s="47">
        <v>2</v>
      </c>
      <c r="M299" s="47">
        <v>2</v>
      </c>
      <c r="N299" s="47">
        <v>2</v>
      </c>
      <c r="O299" s="2" t="s">
        <v>55</v>
      </c>
      <c r="P299" s="2" t="s">
        <v>56</v>
      </c>
    </row>
    <row r="300" spans="1:16" x14ac:dyDescent="0.2">
      <c r="A300" s="2" t="s">
        <v>129</v>
      </c>
      <c r="B300" s="2" t="s">
        <v>130</v>
      </c>
      <c r="C300" s="2" t="s">
        <v>50</v>
      </c>
      <c r="D300" s="73">
        <f>+VLOOKUP(Table1[[#This Row],[Project Name]],Table2[[Project Name]:[Funding Request]],2,FALSE)</f>
        <v>28500</v>
      </c>
      <c r="E300" s="47">
        <v>1</v>
      </c>
      <c r="F300" s="47">
        <v>3</v>
      </c>
      <c r="G300" s="47">
        <v>3</v>
      </c>
      <c r="H300" s="47">
        <v>4</v>
      </c>
      <c r="I300" s="47">
        <v>2</v>
      </c>
      <c r="J300" s="47">
        <v>2</v>
      </c>
      <c r="K300" s="47">
        <v>5</v>
      </c>
      <c r="L300" s="47">
        <v>2</v>
      </c>
      <c r="M300" s="47">
        <v>2</v>
      </c>
      <c r="N300" s="47">
        <v>3</v>
      </c>
      <c r="O300" s="2" t="s">
        <v>57</v>
      </c>
      <c r="P300" s="2" t="s">
        <v>58</v>
      </c>
    </row>
    <row r="301" spans="1:16" x14ac:dyDescent="0.2">
      <c r="A301" s="2" t="s">
        <v>129</v>
      </c>
      <c r="B301" s="2" t="s">
        <v>130</v>
      </c>
      <c r="C301" s="2" t="s">
        <v>50</v>
      </c>
      <c r="D301" s="73">
        <f>+VLOOKUP(Table1[[#This Row],[Project Name]],Table2[[Project Name]:[Funding Request]],2,FALSE)</f>
        <v>28500</v>
      </c>
      <c r="E301" s="47">
        <v>3</v>
      </c>
      <c r="F301" s="47">
        <v>4</v>
      </c>
      <c r="G301" s="47">
        <v>5</v>
      </c>
      <c r="H301" s="47">
        <v>5</v>
      </c>
      <c r="I301" s="47">
        <v>5</v>
      </c>
      <c r="J301" s="47">
        <v>4</v>
      </c>
      <c r="K301" s="47">
        <v>5</v>
      </c>
      <c r="L301" s="47">
        <v>4</v>
      </c>
      <c r="M301" s="47">
        <v>4</v>
      </c>
      <c r="N301" s="47">
        <v>1</v>
      </c>
      <c r="O301" s="2" t="s">
        <v>59</v>
      </c>
      <c r="P301" s="2" t="s">
        <v>60</v>
      </c>
    </row>
    <row r="302" spans="1:16" x14ac:dyDescent="0.2">
      <c r="A302" s="2" t="s">
        <v>129</v>
      </c>
      <c r="B302" s="2" t="s">
        <v>130</v>
      </c>
      <c r="C302" s="2" t="s">
        <v>50</v>
      </c>
      <c r="D302" s="73">
        <f>+VLOOKUP(Table1[[#This Row],[Project Name]],Table2[[Project Name]:[Funding Request]],2,FALSE)</f>
        <v>28500</v>
      </c>
      <c r="E302" s="47">
        <v>2</v>
      </c>
      <c r="F302" s="47">
        <v>2</v>
      </c>
      <c r="G302" s="47">
        <v>3</v>
      </c>
      <c r="H302" s="47">
        <v>2</v>
      </c>
      <c r="I302" s="47">
        <v>1</v>
      </c>
      <c r="J302" s="47">
        <v>1</v>
      </c>
      <c r="K302" s="47">
        <v>5</v>
      </c>
      <c r="L302" s="47">
        <v>1</v>
      </c>
      <c r="M302" s="47">
        <v>2</v>
      </c>
      <c r="N302" s="47">
        <v>1</v>
      </c>
      <c r="O302" s="2" t="s">
        <v>61</v>
      </c>
      <c r="P302" s="2" t="s">
        <v>62</v>
      </c>
    </row>
    <row r="303" spans="1:16" x14ac:dyDescent="0.2">
      <c r="A303" s="2" t="s">
        <v>129</v>
      </c>
      <c r="B303" s="2" t="s">
        <v>130</v>
      </c>
      <c r="C303" s="2" t="s">
        <v>50</v>
      </c>
      <c r="D303" s="73">
        <f>+VLOOKUP(Table1[[#This Row],[Project Name]],Table2[[Project Name]:[Funding Request]],2,FALSE)</f>
        <v>28500</v>
      </c>
      <c r="E303" s="47">
        <v>3</v>
      </c>
      <c r="F303" s="47">
        <v>4</v>
      </c>
      <c r="G303" s="47">
        <v>4</v>
      </c>
      <c r="H303" s="47">
        <v>5</v>
      </c>
      <c r="I303" s="47">
        <v>4</v>
      </c>
      <c r="J303" s="47">
        <v>3</v>
      </c>
      <c r="K303" s="47">
        <v>5</v>
      </c>
      <c r="L303" s="47">
        <v>3</v>
      </c>
      <c r="M303" s="47">
        <v>4</v>
      </c>
      <c r="N303" s="47">
        <v>2</v>
      </c>
      <c r="O303" s="2" t="s">
        <v>63</v>
      </c>
      <c r="P303" s="2" t="s">
        <v>64</v>
      </c>
    </row>
    <row r="304" spans="1:16" x14ac:dyDescent="0.2">
      <c r="A304" s="2" t="s">
        <v>129</v>
      </c>
      <c r="B304" s="2" t="s">
        <v>130</v>
      </c>
      <c r="C304" s="2" t="s">
        <v>50</v>
      </c>
      <c r="D304" s="73">
        <f>+VLOOKUP(Table1[[#This Row],[Project Name]],Table2[[Project Name]:[Funding Request]],2,FALSE)</f>
        <v>28500</v>
      </c>
      <c r="E304" s="47">
        <v>4</v>
      </c>
      <c r="F304" s="47">
        <v>5</v>
      </c>
      <c r="G304" s="47">
        <v>5</v>
      </c>
      <c r="H304" s="47">
        <v>5</v>
      </c>
      <c r="I304" s="47">
        <v>5</v>
      </c>
      <c r="J304" s="47">
        <v>3</v>
      </c>
      <c r="K304" s="47">
        <v>5</v>
      </c>
      <c r="L304" s="47">
        <v>4</v>
      </c>
      <c r="M304" s="47">
        <v>3</v>
      </c>
      <c r="N304" s="47">
        <v>5</v>
      </c>
      <c r="O304" s="2" t="s">
        <v>65</v>
      </c>
      <c r="P304" s="2" t="s">
        <v>66</v>
      </c>
    </row>
    <row r="305" spans="1:16" x14ac:dyDescent="0.2">
      <c r="A305" s="2" t="s">
        <v>129</v>
      </c>
      <c r="B305" s="2" t="s">
        <v>130</v>
      </c>
      <c r="C305" s="2" t="s">
        <v>50</v>
      </c>
      <c r="D305" s="73">
        <f>+VLOOKUP(Table1[[#This Row],[Project Name]],Table2[[Project Name]:[Funding Request]],2,FALSE)</f>
        <v>28500</v>
      </c>
      <c r="E305" s="47">
        <v>4</v>
      </c>
      <c r="F305" s="47">
        <v>4</v>
      </c>
      <c r="G305" s="47">
        <v>4</v>
      </c>
      <c r="H305" s="47">
        <v>5</v>
      </c>
      <c r="I305" s="47">
        <v>4</v>
      </c>
      <c r="J305" s="47">
        <v>4</v>
      </c>
      <c r="K305" s="47">
        <v>5</v>
      </c>
      <c r="L305" s="47">
        <v>5</v>
      </c>
      <c r="M305" s="47">
        <v>4</v>
      </c>
      <c r="N305" s="47">
        <v>1</v>
      </c>
      <c r="O305" s="2" t="s">
        <v>67</v>
      </c>
      <c r="P305" s="2" t="s">
        <v>68</v>
      </c>
    </row>
    <row r="306" spans="1:16" x14ac:dyDescent="0.2">
      <c r="A306" s="2" t="s">
        <v>129</v>
      </c>
      <c r="B306" s="2" t="s">
        <v>130</v>
      </c>
      <c r="C306" s="2" t="s">
        <v>50</v>
      </c>
      <c r="D306" s="73">
        <f>+VLOOKUP(Table1[[#This Row],[Project Name]],Table2[[Project Name]:[Funding Request]],2,FALSE)</f>
        <v>28500</v>
      </c>
      <c r="E306" s="47">
        <v>1</v>
      </c>
      <c r="F306" s="47">
        <v>4</v>
      </c>
      <c r="G306" s="47">
        <v>4</v>
      </c>
      <c r="H306" s="47">
        <v>5</v>
      </c>
      <c r="I306" s="47">
        <v>4</v>
      </c>
      <c r="J306" s="47">
        <v>3</v>
      </c>
      <c r="K306" s="47">
        <v>5</v>
      </c>
      <c r="L306" s="47">
        <v>4</v>
      </c>
      <c r="M306" s="47">
        <v>4</v>
      </c>
      <c r="N306" s="47">
        <v>1</v>
      </c>
      <c r="O306" s="2" t="s">
        <v>51</v>
      </c>
      <c r="P306" s="2" t="s">
        <v>52</v>
      </c>
    </row>
    <row r="307" spans="1:16" x14ac:dyDescent="0.2">
      <c r="A307" s="2" t="s">
        <v>129</v>
      </c>
      <c r="B307" s="2" t="s">
        <v>130</v>
      </c>
      <c r="C307" s="2" t="s">
        <v>50</v>
      </c>
      <c r="D307" s="73">
        <f>+VLOOKUP(Table1[[#This Row],[Project Name]],Table2[[Project Name]:[Funding Request]],2,FALSE)</f>
        <v>28500</v>
      </c>
      <c r="E307" s="47">
        <v>3</v>
      </c>
      <c r="F307" s="47">
        <v>4</v>
      </c>
      <c r="G307" s="47">
        <v>5</v>
      </c>
      <c r="H307" s="47">
        <v>4</v>
      </c>
      <c r="I307" s="47">
        <v>4</v>
      </c>
      <c r="J307" s="47">
        <v>4</v>
      </c>
      <c r="K307" s="47">
        <v>5</v>
      </c>
      <c r="L307" s="47">
        <v>3</v>
      </c>
      <c r="M307" s="47">
        <v>3</v>
      </c>
      <c r="N307" s="47">
        <v>3</v>
      </c>
      <c r="O307" s="2" t="s">
        <v>53</v>
      </c>
      <c r="P307" s="2" t="s">
        <v>54</v>
      </c>
    </row>
    <row r="308" spans="1:16" x14ac:dyDescent="0.2">
      <c r="A308" s="2" t="s">
        <v>131</v>
      </c>
      <c r="B308" s="2" t="s">
        <v>132</v>
      </c>
      <c r="C308" s="2" t="s">
        <v>85</v>
      </c>
      <c r="D308" s="73">
        <f>+VLOOKUP(Table1[[#This Row],[Project Name]],Table2[[Project Name]:[Funding Request]],2,FALSE)</f>
        <v>50000</v>
      </c>
      <c r="E308" s="47">
        <v>5</v>
      </c>
      <c r="F308" s="47">
        <v>5</v>
      </c>
      <c r="G308" s="47">
        <v>3</v>
      </c>
      <c r="H308" s="47">
        <v>5</v>
      </c>
      <c r="I308" s="47">
        <v>5</v>
      </c>
      <c r="J308" s="47">
        <v>4</v>
      </c>
      <c r="K308" s="47">
        <v>4</v>
      </c>
      <c r="L308" s="47">
        <v>5</v>
      </c>
      <c r="M308" s="47">
        <v>4</v>
      </c>
      <c r="N308" s="47">
        <v>3</v>
      </c>
      <c r="O308" s="2" t="s">
        <v>51</v>
      </c>
      <c r="P308" s="2" t="s">
        <v>52</v>
      </c>
    </row>
    <row r="309" spans="1:16" x14ac:dyDescent="0.2">
      <c r="A309" s="2" t="s">
        <v>131</v>
      </c>
      <c r="B309" s="2" t="s">
        <v>132</v>
      </c>
      <c r="C309" s="2" t="s">
        <v>85</v>
      </c>
      <c r="D309" s="73">
        <f>+VLOOKUP(Table1[[#This Row],[Project Name]],Table2[[Project Name]:[Funding Request]],2,FALSE)</f>
        <v>50000</v>
      </c>
      <c r="E309" s="47">
        <v>4</v>
      </c>
      <c r="F309" s="47">
        <v>4</v>
      </c>
      <c r="G309" s="47">
        <v>3</v>
      </c>
      <c r="H309" s="47">
        <v>4</v>
      </c>
      <c r="I309" s="47">
        <v>5</v>
      </c>
      <c r="J309" s="47">
        <v>4</v>
      </c>
      <c r="K309" s="47">
        <v>3</v>
      </c>
      <c r="L309" s="47">
        <v>4</v>
      </c>
      <c r="M309" s="47">
        <v>3</v>
      </c>
      <c r="N309" s="47">
        <v>3</v>
      </c>
      <c r="O309" s="2" t="s">
        <v>53</v>
      </c>
      <c r="P309" s="2" t="s">
        <v>54</v>
      </c>
    </row>
    <row r="310" spans="1:16" x14ac:dyDescent="0.2">
      <c r="A310" s="2" t="s">
        <v>131</v>
      </c>
      <c r="B310" s="2" t="s">
        <v>132</v>
      </c>
      <c r="C310" s="2" t="s">
        <v>85</v>
      </c>
      <c r="D310" s="73">
        <f>+VLOOKUP(Table1[[#This Row],[Project Name]],Table2[[Project Name]:[Funding Request]],2,FALSE)</f>
        <v>50000</v>
      </c>
      <c r="E310" s="47">
        <v>5</v>
      </c>
      <c r="F310" s="47">
        <v>4</v>
      </c>
      <c r="G310" s="47">
        <v>3</v>
      </c>
      <c r="H310" s="47">
        <v>4</v>
      </c>
      <c r="I310" s="47">
        <v>4</v>
      </c>
      <c r="J310" s="47">
        <v>4</v>
      </c>
      <c r="K310" s="47">
        <v>4</v>
      </c>
      <c r="L310" s="47">
        <v>4</v>
      </c>
      <c r="M310" s="47">
        <v>5</v>
      </c>
      <c r="N310" s="47">
        <v>4</v>
      </c>
      <c r="O310" s="2" t="s">
        <v>55</v>
      </c>
      <c r="P310" s="2" t="s">
        <v>56</v>
      </c>
    </row>
    <row r="311" spans="1:16" x14ac:dyDescent="0.2">
      <c r="A311" s="2" t="s">
        <v>131</v>
      </c>
      <c r="B311" s="2" t="s">
        <v>132</v>
      </c>
      <c r="C311" s="2" t="s">
        <v>85</v>
      </c>
      <c r="D311" s="73">
        <f>+VLOOKUP(Table1[[#This Row],[Project Name]],Table2[[Project Name]:[Funding Request]],2,FALSE)</f>
        <v>50000</v>
      </c>
      <c r="E311" s="47">
        <v>5</v>
      </c>
      <c r="F311" s="47">
        <v>4</v>
      </c>
      <c r="G311" s="47">
        <v>3</v>
      </c>
      <c r="H311" s="47">
        <v>5</v>
      </c>
      <c r="I311" s="47">
        <v>4</v>
      </c>
      <c r="J311" s="47">
        <v>4</v>
      </c>
      <c r="K311" s="47">
        <v>5</v>
      </c>
      <c r="L311" s="47">
        <v>4</v>
      </c>
      <c r="M311" s="47">
        <v>5</v>
      </c>
      <c r="N311" s="47">
        <v>3</v>
      </c>
      <c r="O311" s="2" t="s">
        <v>57</v>
      </c>
      <c r="P311" s="2" t="s">
        <v>58</v>
      </c>
    </row>
    <row r="312" spans="1:16" x14ac:dyDescent="0.2">
      <c r="A312" s="2" t="s">
        <v>131</v>
      </c>
      <c r="B312" s="2" t="s">
        <v>132</v>
      </c>
      <c r="C312" s="2" t="s">
        <v>85</v>
      </c>
      <c r="D312" s="73">
        <f>+VLOOKUP(Table1[[#This Row],[Project Name]],Table2[[Project Name]:[Funding Request]],2,FALSE)</f>
        <v>50000</v>
      </c>
      <c r="E312" s="47">
        <v>5</v>
      </c>
      <c r="F312" s="47">
        <v>5</v>
      </c>
      <c r="G312" s="47">
        <v>3</v>
      </c>
      <c r="H312" s="47">
        <v>5</v>
      </c>
      <c r="I312" s="47">
        <v>5</v>
      </c>
      <c r="J312" s="47">
        <v>4</v>
      </c>
      <c r="K312" s="47">
        <v>4</v>
      </c>
      <c r="L312" s="47">
        <v>5</v>
      </c>
      <c r="M312" s="47">
        <v>5</v>
      </c>
      <c r="N312" s="47">
        <v>4</v>
      </c>
      <c r="O312" s="2" t="s">
        <v>59</v>
      </c>
      <c r="P312" s="2" t="s">
        <v>60</v>
      </c>
    </row>
    <row r="313" spans="1:16" x14ac:dyDescent="0.2">
      <c r="A313" s="2" t="s">
        <v>131</v>
      </c>
      <c r="B313" s="2" t="s">
        <v>132</v>
      </c>
      <c r="C313" s="2" t="s">
        <v>85</v>
      </c>
      <c r="D313" s="73">
        <f>+VLOOKUP(Table1[[#This Row],[Project Name]],Table2[[Project Name]:[Funding Request]],2,FALSE)</f>
        <v>50000</v>
      </c>
      <c r="E313" s="47">
        <v>5</v>
      </c>
      <c r="F313" s="47">
        <v>5</v>
      </c>
      <c r="G313" s="47">
        <v>5</v>
      </c>
      <c r="H313" s="47">
        <v>5</v>
      </c>
      <c r="I313" s="47">
        <v>5</v>
      </c>
      <c r="J313" s="47">
        <v>5</v>
      </c>
      <c r="K313" s="47">
        <v>3</v>
      </c>
      <c r="L313" s="47">
        <v>5</v>
      </c>
      <c r="M313" s="47">
        <v>5</v>
      </c>
      <c r="N313" s="47">
        <v>5</v>
      </c>
      <c r="O313" s="2" t="s">
        <v>61</v>
      </c>
      <c r="P313" s="2" t="s">
        <v>62</v>
      </c>
    </row>
    <row r="314" spans="1:16" x14ac:dyDescent="0.2">
      <c r="A314" s="2" t="s">
        <v>131</v>
      </c>
      <c r="B314" s="2" t="s">
        <v>132</v>
      </c>
      <c r="C314" s="2" t="s">
        <v>85</v>
      </c>
      <c r="D314" s="73">
        <f>+VLOOKUP(Table1[[#This Row],[Project Name]],Table2[[Project Name]:[Funding Request]],2,FALSE)</f>
        <v>50000</v>
      </c>
      <c r="E314" s="47">
        <v>5</v>
      </c>
      <c r="F314" s="47">
        <v>5</v>
      </c>
      <c r="G314" s="47">
        <v>3</v>
      </c>
      <c r="H314" s="47">
        <v>5</v>
      </c>
      <c r="I314" s="47">
        <v>4</v>
      </c>
      <c r="J314" s="47">
        <v>4</v>
      </c>
      <c r="K314" s="47">
        <v>4</v>
      </c>
      <c r="L314" s="47">
        <v>5</v>
      </c>
      <c r="M314" s="47">
        <v>5</v>
      </c>
      <c r="N314" s="47">
        <v>3</v>
      </c>
      <c r="O314" s="2" t="s">
        <v>63</v>
      </c>
      <c r="P314" s="2" t="s">
        <v>64</v>
      </c>
    </row>
    <row r="315" spans="1:16" x14ac:dyDescent="0.2">
      <c r="A315" s="2" t="s">
        <v>131</v>
      </c>
      <c r="B315" s="2" t="s">
        <v>132</v>
      </c>
      <c r="C315" s="2" t="s">
        <v>85</v>
      </c>
      <c r="D315" s="73">
        <f>+VLOOKUP(Table1[[#This Row],[Project Name]],Table2[[Project Name]:[Funding Request]],2,FALSE)</f>
        <v>50000</v>
      </c>
      <c r="E315" s="47">
        <v>5</v>
      </c>
      <c r="F315" s="47">
        <v>5</v>
      </c>
      <c r="G315" s="47">
        <v>3</v>
      </c>
      <c r="H315" s="47">
        <v>5</v>
      </c>
      <c r="I315" s="47">
        <v>5</v>
      </c>
      <c r="J315" s="47">
        <v>3</v>
      </c>
      <c r="K315" s="47">
        <v>2</v>
      </c>
      <c r="L315" s="47">
        <v>5</v>
      </c>
      <c r="M315" s="47">
        <v>5</v>
      </c>
      <c r="N315" s="47">
        <v>5</v>
      </c>
      <c r="O315" s="2" t="s">
        <v>65</v>
      </c>
      <c r="P315" s="2" t="s">
        <v>66</v>
      </c>
    </row>
    <row r="316" spans="1:16" x14ac:dyDescent="0.2">
      <c r="A316" s="2" t="s">
        <v>131</v>
      </c>
      <c r="B316" s="2" t="s">
        <v>132</v>
      </c>
      <c r="C316" s="2" t="s">
        <v>85</v>
      </c>
      <c r="D316" s="73">
        <f>+VLOOKUP(Table1[[#This Row],[Project Name]],Table2[[Project Name]:[Funding Request]],2,FALSE)</f>
        <v>50000</v>
      </c>
      <c r="E316" s="47">
        <v>5</v>
      </c>
      <c r="F316" s="47">
        <v>5</v>
      </c>
      <c r="G316" s="47">
        <v>4</v>
      </c>
      <c r="H316" s="47">
        <v>5</v>
      </c>
      <c r="I316" s="47">
        <v>5</v>
      </c>
      <c r="J316" s="47">
        <v>5</v>
      </c>
      <c r="K316" s="47">
        <v>4</v>
      </c>
      <c r="L316" s="47">
        <v>5</v>
      </c>
      <c r="M316" s="47">
        <v>5</v>
      </c>
      <c r="N316" s="47">
        <v>3</v>
      </c>
      <c r="O316" s="2" t="s">
        <v>67</v>
      </c>
      <c r="P316" s="2" t="s">
        <v>68</v>
      </c>
    </row>
    <row r="317" spans="1:16" x14ac:dyDescent="0.2">
      <c r="A317" s="2" t="s">
        <v>133</v>
      </c>
      <c r="B317" s="2" t="s">
        <v>134</v>
      </c>
      <c r="C317" s="2" t="s">
        <v>50</v>
      </c>
      <c r="D317" s="73">
        <f>+VLOOKUP(Table1[[#This Row],[Project Name]],Table2[[Project Name]:[Funding Request]],2,FALSE)</f>
        <v>4275</v>
      </c>
      <c r="E317" s="47">
        <v>5</v>
      </c>
      <c r="F317" s="47">
        <v>5</v>
      </c>
      <c r="G317" s="47">
        <v>5</v>
      </c>
      <c r="H317" s="47">
        <v>5</v>
      </c>
      <c r="I317" s="47">
        <v>5</v>
      </c>
      <c r="J317" s="47">
        <v>5</v>
      </c>
      <c r="K317" s="47">
        <v>5</v>
      </c>
      <c r="L317" s="47">
        <v>4</v>
      </c>
      <c r="M317" s="47">
        <v>4</v>
      </c>
      <c r="N317" s="47">
        <v>5</v>
      </c>
      <c r="O317" s="2" t="s">
        <v>61</v>
      </c>
      <c r="P317" s="2" t="s">
        <v>62</v>
      </c>
    </row>
    <row r="318" spans="1:16" x14ac:dyDescent="0.2">
      <c r="A318" s="2" t="s">
        <v>133</v>
      </c>
      <c r="B318" s="2" t="s">
        <v>134</v>
      </c>
      <c r="C318" s="2" t="s">
        <v>50</v>
      </c>
      <c r="D318" s="73">
        <f>+VLOOKUP(Table1[[#This Row],[Project Name]],Table2[[Project Name]:[Funding Request]],2,FALSE)</f>
        <v>4275</v>
      </c>
      <c r="E318" s="47">
        <v>3</v>
      </c>
      <c r="F318" s="47">
        <v>3</v>
      </c>
      <c r="G318" s="47">
        <v>3</v>
      </c>
      <c r="H318" s="47">
        <v>4</v>
      </c>
      <c r="I318" s="47">
        <v>4</v>
      </c>
      <c r="J318" s="47">
        <v>3</v>
      </c>
      <c r="K318" s="47">
        <v>5</v>
      </c>
      <c r="L318" s="47">
        <v>5</v>
      </c>
      <c r="M318" s="47">
        <v>4</v>
      </c>
      <c r="N318" s="47">
        <v>3</v>
      </c>
      <c r="O318" s="2" t="s">
        <v>63</v>
      </c>
      <c r="P318" s="2" t="s">
        <v>64</v>
      </c>
    </row>
    <row r="319" spans="1:16" x14ac:dyDescent="0.2">
      <c r="A319" s="2" t="s">
        <v>133</v>
      </c>
      <c r="B319" s="2" t="s">
        <v>134</v>
      </c>
      <c r="C319" s="2" t="s">
        <v>50</v>
      </c>
      <c r="D319" s="73">
        <f>+VLOOKUP(Table1[[#This Row],[Project Name]],Table2[[Project Name]:[Funding Request]],2,FALSE)</f>
        <v>4275</v>
      </c>
      <c r="E319" s="47">
        <v>5</v>
      </c>
      <c r="F319" s="47">
        <v>5</v>
      </c>
      <c r="G319" s="47">
        <v>5</v>
      </c>
      <c r="H319" s="47">
        <v>5</v>
      </c>
      <c r="I319" s="47">
        <v>5</v>
      </c>
      <c r="J319" s="47">
        <v>5</v>
      </c>
      <c r="K319" s="47">
        <v>5</v>
      </c>
      <c r="L319" s="47">
        <v>5</v>
      </c>
      <c r="M319" s="47">
        <v>5</v>
      </c>
      <c r="N319" s="47">
        <v>5</v>
      </c>
      <c r="O319" s="2" t="s">
        <v>65</v>
      </c>
      <c r="P319" s="2" t="s">
        <v>66</v>
      </c>
    </row>
    <row r="320" spans="1:16" x14ac:dyDescent="0.2">
      <c r="A320" s="2" t="s">
        <v>133</v>
      </c>
      <c r="B320" s="2" t="s">
        <v>134</v>
      </c>
      <c r="C320" s="2" t="s">
        <v>50</v>
      </c>
      <c r="D320" s="73">
        <f>+VLOOKUP(Table1[[#This Row],[Project Name]],Table2[[Project Name]:[Funding Request]],2,FALSE)</f>
        <v>4275</v>
      </c>
      <c r="E320" s="47">
        <v>3</v>
      </c>
      <c r="F320" s="47">
        <v>3</v>
      </c>
      <c r="G320" s="47">
        <v>4</v>
      </c>
      <c r="H320" s="47">
        <v>3</v>
      </c>
      <c r="I320" s="47">
        <v>4</v>
      </c>
      <c r="J320" s="47">
        <v>5</v>
      </c>
      <c r="K320" s="47">
        <v>4</v>
      </c>
      <c r="L320" s="47">
        <v>4</v>
      </c>
      <c r="M320" s="47">
        <v>2</v>
      </c>
      <c r="N320" s="47">
        <v>4</v>
      </c>
      <c r="O320" s="2" t="s">
        <v>67</v>
      </c>
      <c r="P320" s="2" t="s">
        <v>68</v>
      </c>
    </row>
    <row r="321" spans="1:16" x14ac:dyDescent="0.2">
      <c r="A321" s="2" t="s">
        <v>133</v>
      </c>
      <c r="B321" s="2" t="s">
        <v>134</v>
      </c>
      <c r="C321" s="2" t="s">
        <v>50</v>
      </c>
      <c r="D321" s="73">
        <f>+VLOOKUP(Table1[[#This Row],[Project Name]],Table2[[Project Name]:[Funding Request]],2,FALSE)</f>
        <v>4275</v>
      </c>
      <c r="E321" s="47">
        <v>5</v>
      </c>
      <c r="F321" s="47">
        <v>4</v>
      </c>
      <c r="G321" s="47">
        <v>3</v>
      </c>
      <c r="H321" s="47">
        <v>3</v>
      </c>
      <c r="I321" s="47">
        <v>4</v>
      </c>
      <c r="J321" s="47">
        <v>4</v>
      </c>
      <c r="K321" s="47">
        <v>5</v>
      </c>
      <c r="L321" s="47">
        <v>5</v>
      </c>
      <c r="M321" s="47">
        <v>3</v>
      </c>
      <c r="N321" s="47">
        <v>4</v>
      </c>
      <c r="O321" s="2" t="s">
        <v>51</v>
      </c>
      <c r="P321" s="2" t="s">
        <v>52</v>
      </c>
    </row>
    <row r="322" spans="1:16" x14ac:dyDescent="0.2">
      <c r="A322" s="2" t="s">
        <v>133</v>
      </c>
      <c r="B322" s="2" t="s">
        <v>134</v>
      </c>
      <c r="C322" s="2" t="s">
        <v>50</v>
      </c>
      <c r="D322" s="73">
        <f>+VLOOKUP(Table1[[#This Row],[Project Name]],Table2[[Project Name]:[Funding Request]],2,FALSE)</f>
        <v>4275</v>
      </c>
      <c r="E322" s="47">
        <v>5</v>
      </c>
      <c r="F322" s="47">
        <v>4</v>
      </c>
      <c r="G322" s="47">
        <v>4</v>
      </c>
      <c r="H322" s="47">
        <v>4</v>
      </c>
      <c r="I322" s="47">
        <v>4</v>
      </c>
      <c r="J322" s="47">
        <v>3</v>
      </c>
      <c r="K322" s="47">
        <v>5</v>
      </c>
      <c r="L322" s="47">
        <v>4</v>
      </c>
      <c r="M322" s="47">
        <v>3</v>
      </c>
      <c r="N322" s="47">
        <v>3</v>
      </c>
      <c r="O322" s="2" t="s">
        <v>53</v>
      </c>
      <c r="P322" s="2" t="s">
        <v>54</v>
      </c>
    </row>
    <row r="323" spans="1:16" x14ac:dyDescent="0.2">
      <c r="A323" s="2" t="s">
        <v>133</v>
      </c>
      <c r="B323" s="2" t="s">
        <v>134</v>
      </c>
      <c r="C323" s="2" t="s">
        <v>50</v>
      </c>
      <c r="D323" s="73">
        <f>+VLOOKUP(Table1[[#This Row],[Project Name]],Table2[[Project Name]:[Funding Request]],2,FALSE)</f>
        <v>4275</v>
      </c>
      <c r="E323" s="47">
        <v>4</v>
      </c>
      <c r="F323" s="47">
        <v>3</v>
      </c>
      <c r="G323" s="47">
        <v>1</v>
      </c>
      <c r="H323" s="47">
        <v>3</v>
      </c>
      <c r="I323" s="47">
        <v>2</v>
      </c>
      <c r="J323" s="47">
        <v>2</v>
      </c>
      <c r="K323" s="47">
        <v>5</v>
      </c>
      <c r="L323" s="47">
        <v>3</v>
      </c>
      <c r="M323" s="47">
        <v>1</v>
      </c>
      <c r="N323" s="47">
        <v>4</v>
      </c>
      <c r="O323" s="2" t="s">
        <v>55</v>
      </c>
      <c r="P323" s="2" t="s">
        <v>56</v>
      </c>
    </row>
    <row r="324" spans="1:16" x14ac:dyDescent="0.2">
      <c r="A324" s="2" t="s">
        <v>133</v>
      </c>
      <c r="B324" s="2" t="s">
        <v>134</v>
      </c>
      <c r="C324" s="2" t="s">
        <v>50</v>
      </c>
      <c r="D324" s="73">
        <f>+VLOOKUP(Table1[[#This Row],[Project Name]],Table2[[Project Name]:[Funding Request]],2,FALSE)</f>
        <v>4275</v>
      </c>
      <c r="E324" s="47">
        <v>2</v>
      </c>
      <c r="F324" s="47">
        <v>2</v>
      </c>
      <c r="G324" s="47">
        <v>3</v>
      </c>
      <c r="H324" s="47">
        <v>3</v>
      </c>
      <c r="I324" s="47">
        <v>2</v>
      </c>
      <c r="J324" s="47">
        <v>3</v>
      </c>
      <c r="K324" s="47">
        <v>5</v>
      </c>
      <c r="L324" s="47">
        <v>3</v>
      </c>
      <c r="M324" s="47">
        <v>1</v>
      </c>
      <c r="N324" s="47">
        <v>4</v>
      </c>
      <c r="O324" s="2" t="s">
        <v>57</v>
      </c>
      <c r="P324" s="2" t="s">
        <v>58</v>
      </c>
    </row>
    <row r="325" spans="1:16" x14ac:dyDescent="0.2">
      <c r="A325" s="2" t="s">
        <v>133</v>
      </c>
      <c r="B325" s="2" t="s">
        <v>134</v>
      </c>
      <c r="C325" s="2" t="s">
        <v>50</v>
      </c>
      <c r="D325" s="73">
        <f>+VLOOKUP(Table1[[#This Row],[Project Name]],Table2[[Project Name]:[Funding Request]],2,FALSE)</f>
        <v>4275</v>
      </c>
      <c r="E325" s="47">
        <v>5</v>
      </c>
      <c r="F325" s="47">
        <v>3</v>
      </c>
      <c r="G325" s="47">
        <v>3</v>
      </c>
      <c r="H325" s="47">
        <v>4</v>
      </c>
      <c r="I325" s="47">
        <v>4</v>
      </c>
      <c r="J325" s="47">
        <v>3</v>
      </c>
      <c r="K325" s="47">
        <v>5</v>
      </c>
      <c r="L325" s="47">
        <v>5</v>
      </c>
      <c r="M325" s="47">
        <v>4</v>
      </c>
      <c r="N325" s="47">
        <v>4</v>
      </c>
      <c r="O325" s="2" t="s">
        <v>59</v>
      </c>
      <c r="P325" s="2" t="s">
        <v>60</v>
      </c>
    </row>
    <row r="326" spans="1:16" x14ac:dyDescent="0.2">
      <c r="A326" s="2" t="s">
        <v>19</v>
      </c>
      <c r="B326" s="2" t="s">
        <v>135</v>
      </c>
      <c r="C326" s="2" t="s">
        <v>50</v>
      </c>
      <c r="D326" s="73">
        <f>+VLOOKUP(Table1[[#This Row],[Project Name]],Table2[[Project Name]:[Funding Request]],2,FALSE)</f>
        <v>25000</v>
      </c>
      <c r="E326" s="47">
        <v>4</v>
      </c>
      <c r="F326" s="47">
        <v>3</v>
      </c>
      <c r="G326" s="47">
        <v>5</v>
      </c>
      <c r="H326" s="47">
        <v>3</v>
      </c>
      <c r="I326" s="47">
        <v>4</v>
      </c>
      <c r="J326" s="47">
        <v>3</v>
      </c>
      <c r="K326" s="47">
        <v>3</v>
      </c>
      <c r="L326" s="47">
        <v>4</v>
      </c>
      <c r="M326" s="47">
        <v>3</v>
      </c>
      <c r="N326" s="47">
        <v>3</v>
      </c>
      <c r="O326" s="2" t="s">
        <v>53</v>
      </c>
      <c r="P326" s="2" t="s">
        <v>54</v>
      </c>
    </row>
    <row r="327" spans="1:16" x14ac:dyDescent="0.2">
      <c r="A327" s="2" t="s">
        <v>19</v>
      </c>
      <c r="B327" s="2" t="s">
        <v>135</v>
      </c>
      <c r="C327" s="2" t="s">
        <v>50</v>
      </c>
      <c r="D327" s="73">
        <f>+VLOOKUP(Table1[[#This Row],[Project Name]],Table2[[Project Name]:[Funding Request]],2,FALSE)</f>
        <v>25000</v>
      </c>
      <c r="E327" s="47">
        <v>5</v>
      </c>
      <c r="F327" s="47">
        <v>5</v>
      </c>
      <c r="G327" s="47">
        <v>5</v>
      </c>
      <c r="H327" s="47">
        <v>4</v>
      </c>
      <c r="I327" s="47">
        <v>4</v>
      </c>
      <c r="J327" s="47">
        <v>5</v>
      </c>
      <c r="K327" s="47">
        <v>3</v>
      </c>
      <c r="L327" s="47">
        <v>5</v>
      </c>
      <c r="M327" s="47">
        <v>4</v>
      </c>
      <c r="N327" s="47">
        <v>4</v>
      </c>
      <c r="O327" s="2" t="s">
        <v>55</v>
      </c>
      <c r="P327" s="2" t="s">
        <v>56</v>
      </c>
    </row>
    <row r="328" spans="1:16" x14ac:dyDescent="0.2">
      <c r="A328" s="2" t="s">
        <v>19</v>
      </c>
      <c r="B328" s="2" t="s">
        <v>135</v>
      </c>
      <c r="C328" s="2" t="s">
        <v>50</v>
      </c>
      <c r="D328" s="73">
        <f>+VLOOKUP(Table1[[#This Row],[Project Name]],Table2[[Project Name]:[Funding Request]],2,FALSE)</f>
        <v>25000</v>
      </c>
      <c r="E328" s="47">
        <v>5</v>
      </c>
      <c r="F328" s="47">
        <v>4</v>
      </c>
      <c r="G328" s="47">
        <v>5</v>
      </c>
      <c r="H328" s="47">
        <v>5</v>
      </c>
      <c r="I328" s="47">
        <v>5</v>
      </c>
      <c r="J328" s="47">
        <v>4</v>
      </c>
      <c r="K328" s="47">
        <v>4</v>
      </c>
      <c r="L328" s="47">
        <v>5</v>
      </c>
      <c r="M328" s="47">
        <v>4</v>
      </c>
      <c r="N328" s="47">
        <v>4</v>
      </c>
      <c r="O328" s="2" t="s">
        <v>57</v>
      </c>
      <c r="P328" s="2" t="s">
        <v>58</v>
      </c>
    </row>
    <row r="329" spans="1:16" x14ac:dyDescent="0.2">
      <c r="A329" s="2" t="s">
        <v>19</v>
      </c>
      <c r="B329" s="2" t="s">
        <v>135</v>
      </c>
      <c r="C329" s="2" t="s">
        <v>50</v>
      </c>
      <c r="D329" s="73">
        <f>+VLOOKUP(Table1[[#This Row],[Project Name]],Table2[[Project Name]:[Funding Request]],2,FALSE)</f>
        <v>25000</v>
      </c>
      <c r="E329" s="47">
        <v>5</v>
      </c>
      <c r="F329" s="47">
        <v>5</v>
      </c>
      <c r="G329" s="47">
        <v>5</v>
      </c>
      <c r="H329" s="47">
        <v>4</v>
      </c>
      <c r="I329" s="47">
        <v>5</v>
      </c>
      <c r="J329" s="47">
        <v>5</v>
      </c>
      <c r="K329" s="47">
        <v>3</v>
      </c>
      <c r="L329" s="47">
        <v>5</v>
      </c>
      <c r="M329" s="47">
        <v>4</v>
      </c>
      <c r="N329" s="47">
        <v>4</v>
      </c>
      <c r="O329" s="2" t="s">
        <v>59</v>
      </c>
      <c r="P329" s="2" t="s">
        <v>60</v>
      </c>
    </row>
    <row r="330" spans="1:16" x14ac:dyDescent="0.2">
      <c r="A330" s="2" t="s">
        <v>19</v>
      </c>
      <c r="B330" s="2" t="s">
        <v>135</v>
      </c>
      <c r="C330" s="2" t="s">
        <v>50</v>
      </c>
      <c r="D330" s="73">
        <f>+VLOOKUP(Table1[[#This Row],[Project Name]],Table2[[Project Name]:[Funding Request]],2,FALSE)</f>
        <v>25000</v>
      </c>
      <c r="E330" s="47">
        <v>5</v>
      </c>
      <c r="F330" s="47">
        <v>5</v>
      </c>
      <c r="G330" s="47">
        <v>5</v>
      </c>
      <c r="H330" s="47">
        <v>5</v>
      </c>
      <c r="I330" s="47">
        <v>5</v>
      </c>
      <c r="J330" s="47">
        <v>5</v>
      </c>
      <c r="K330" s="47">
        <v>1</v>
      </c>
      <c r="L330" s="47">
        <v>5</v>
      </c>
      <c r="M330" s="47">
        <v>5</v>
      </c>
      <c r="N330" s="47">
        <v>5</v>
      </c>
      <c r="O330" s="2" t="s">
        <v>61</v>
      </c>
      <c r="P330" s="2" t="s">
        <v>62</v>
      </c>
    </row>
    <row r="331" spans="1:16" x14ac:dyDescent="0.2">
      <c r="A331" s="2" t="s">
        <v>19</v>
      </c>
      <c r="B331" s="2" t="s">
        <v>135</v>
      </c>
      <c r="C331" s="2" t="s">
        <v>50</v>
      </c>
      <c r="D331" s="73">
        <f>+VLOOKUP(Table1[[#This Row],[Project Name]],Table2[[Project Name]:[Funding Request]],2,FALSE)</f>
        <v>25000</v>
      </c>
      <c r="E331" s="47">
        <v>5</v>
      </c>
      <c r="F331" s="47">
        <v>5</v>
      </c>
      <c r="G331" s="47">
        <v>5</v>
      </c>
      <c r="H331" s="47">
        <v>5</v>
      </c>
      <c r="I331" s="47">
        <v>5</v>
      </c>
      <c r="J331" s="47">
        <v>5</v>
      </c>
      <c r="K331" s="47">
        <v>3</v>
      </c>
      <c r="L331" s="47">
        <v>4</v>
      </c>
      <c r="M331" s="47">
        <v>5</v>
      </c>
      <c r="N331" s="47">
        <v>4</v>
      </c>
      <c r="O331" s="2" t="s">
        <v>63</v>
      </c>
      <c r="P331" s="2" t="s">
        <v>64</v>
      </c>
    </row>
    <row r="332" spans="1:16" x14ac:dyDescent="0.2">
      <c r="A332" s="2" t="s">
        <v>19</v>
      </c>
      <c r="B332" s="2" t="s">
        <v>135</v>
      </c>
      <c r="C332" s="2" t="s">
        <v>50</v>
      </c>
      <c r="D332" s="73">
        <f>+VLOOKUP(Table1[[#This Row],[Project Name]],Table2[[Project Name]:[Funding Request]],2,FALSE)</f>
        <v>25000</v>
      </c>
      <c r="E332" s="47">
        <v>5</v>
      </c>
      <c r="F332" s="47">
        <v>5</v>
      </c>
      <c r="G332" s="47">
        <v>5</v>
      </c>
      <c r="H332" s="47">
        <v>5</v>
      </c>
      <c r="I332" s="47">
        <v>5</v>
      </c>
      <c r="J332" s="47">
        <v>5</v>
      </c>
      <c r="K332" s="47">
        <v>3</v>
      </c>
      <c r="L332" s="47">
        <v>5</v>
      </c>
      <c r="M332" s="47">
        <v>5</v>
      </c>
      <c r="N332" s="47">
        <v>5</v>
      </c>
      <c r="O332" s="2" t="s">
        <v>65</v>
      </c>
      <c r="P332" s="2" t="s">
        <v>66</v>
      </c>
    </row>
    <row r="333" spans="1:16" x14ac:dyDescent="0.2">
      <c r="A333" s="2" t="s">
        <v>19</v>
      </c>
      <c r="B333" s="2" t="s">
        <v>135</v>
      </c>
      <c r="C333" s="2" t="s">
        <v>50</v>
      </c>
      <c r="D333" s="73">
        <f>+VLOOKUP(Table1[[#This Row],[Project Name]],Table2[[Project Name]:[Funding Request]],2,FALSE)</f>
        <v>25000</v>
      </c>
      <c r="E333" s="47">
        <v>4</v>
      </c>
      <c r="F333" s="47">
        <v>5</v>
      </c>
      <c r="G333" s="47">
        <v>5</v>
      </c>
      <c r="H333" s="47">
        <v>5</v>
      </c>
      <c r="I333" s="47">
        <v>5</v>
      </c>
      <c r="J333" s="47">
        <v>5</v>
      </c>
      <c r="K333" s="47">
        <v>2</v>
      </c>
      <c r="L333" s="47">
        <v>4</v>
      </c>
      <c r="M333" s="47">
        <v>5</v>
      </c>
      <c r="N333" s="47">
        <v>4</v>
      </c>
      <c r="O333" s="2" t="s">
        <v>67</v>
      </c>
      <c r="P333" s="2" t="s">
        <v>68</v>
      </c>
    </row>
    <row r="334" spans="1:16" x14ac:dyDescent="0.2">
      <c r="A334" s="2" t="s">
        <v>19</v>
      </c>
      <c r="B334" s="2" t="s">
        <v>135</v>
      </c>
      <c r="C334" s="2" t="s">
        <v>50</v>
      </c>
      <c r="D334" s="73">
        <f>+VLOOKUP(Table1[[#This Row],[Project Name]],Table2[[Project Name]:[Funding Request]],2,FALSE)</f>
        <v>25000</v>
      </c>
      <c r="E334" s="47">
        <v>5</v>
      </c>
      <c r="F334" s="47">
        <v>5</v>
      </c>
      <c r="G334" s="47">
        <v>5</v>
      </c>
      <c r="H334" s="47">
        <v>5</v>
      </c>
      <c r="I334" s="47">
        <v>5</v>
      </c>
      <c r="J334" s="47">
        <v>5</v>
      </c>
      <c r="K334" s="47">
        <v>3</v>
      </c>
      <c r="L334" s="47">
        <v>5</v>
      </c>
      <c r="M334" s="47">
        <v>4</v>
      </c>
      <c r="N334" s="47">
        <v>4</v>
      </c>
      <c r="O334" s="2" t="s">
        <v>51</v>
      </c>
      <c r="P334" s="2" t="s">
        <v>52</v>
      </c>
    </row>
    <row r="335" spans="1:16" x14ac:dyDescent="0.2">
      <c r="A335" s="2" t="s">
        <v>136</v>
      </c>
      <c r="B335" s="2" t="s">
        <v>137</v>
      </c>
      <c r="C335" s="2" t="s">
        <v>50</v>
      </c>
      <c r="D335" s="73">
        <f>+VLOOKUP(Table1[[#This Row],[Project Name]],Table2[[Project Name]:[Funding Request]],2,FALSE)</f>
        <v>18600</v>
      </c>
      <c r="E335" s="47">
        <v>5</v>
      </c>
      <c r="F335" s="47">
        <v>5</v>
      </c>
      <c r="G335" s="47">
        <v>5</v>
      </c>
      <c r="H335" s="47">
        <v>5</v>
      </c>
      <c r="I335" s="47">
        <v>5</v>
      </c>
      <c r="J335" s="47">
        <v>5</v>
      </c>
      <c r="K335" s="47">
        <v>5</v>
      </c>
      <c r="L335" s="47">
        <v>4</v>
      </c>
      <c r="M335" s="47">
        <v>5</v>
      </c>
      <c r="N335" s="47">
        <v>5</v>
      </c>
      <c r="O335" s="2" t="s">
        <v>61</v>
      </c>
      <c r="P335" s="2" t="s">
        <v>62</v>
      </c>
    </row>
    <row r="336" spans="1:16" x14ac:dyDescent="0.2">
      <c r="A336" s="2" t="s">
        <v>136</v>
      </c>
      <c r="B336" s="2" t="s">
        <v>137</v>
      </c>
      <c r="C336" s="2" t="s">
        <v>50</v>
      </c>
      <c r="D336" s="73">
        <f>+VLOOKUP(Table1[[#This Row],[Project Name]],Table2[[Project Name]:[Funding Request]],2,FALSE)</f>
        <v>18600</v>
      </c>
      <c r="E336" s="47">
        <v>5</v>
      </c>
      <c r="F336" s="47">
        <v>3</v>
      </c>
      <c r="G336" s="47">
        <v>4</v>
      </c>
      <c r="H336" s="47">
        <v>4</v>
      </c>
      <c r="I336" s="47">
        <v>4</v>
      </c>
      <c r="J336" s="47">
        <v>3</v>
      </c>
      <c r="K336" s="47">
        <v>4</v>
      </c>
      <c r="L336" s="47">
        <v>4</v>
      </c>
      <c r="M336" s="47">
        <v>4</v>
      </c>
      <c r="N336" s="47">
        <v>4</v>
      </c>
      <c r="O336" s="2" t="s">
        <v>63</v>
      </c>
      <c r="P336" s="2" t="s">
        <v>64</v>
      </c>
    </row>
    <row r="337" spans="1:16" x14ac:dyDescent="0.2">
      <c r="A337" s="2" t="s">
        <v>136</v>
      </c>
      <c r="B337" s="2" t="s">
        <v>137</v>
      </c>
      <c r="C337" s="2" t="s">
        <v>50</v>
      </c>
      <c r="D337" s="73">
        <f>+VLOOKUP(Table1[[#This Row],[Project Name]],Table2[[Project Name]:[Funding Request]],2,FALSE)</f>
        <v>18600</v>
      </c>
      <c r="E337" s="47" t="s">
        <v>16</v>
      </c>
      <c r="F337" s="47" t="s">
        <v>16</v>
      </c>
      <c r="G337" s="47" t="s">
        <v>16</v>
      </c>
      <c r="H337" s="47" t="s">
        <v>16</v>
      </c>
      <c r="I337" s="47" t="s">
        <v>16</v>
      </c>
      <c r="J337" s="47" t="s">
        <v>16</v>
      </c>
      <c r="K337" s="47" t="s">
        <v>16</v>
      </c>
      <c r="L337" s="47" t="s">
        <v>16</v>
      </c>
      <c r="M337" s="47" t="s">
        <v>16</v>
      </c>
      <c r="N337" s="47" t="s">
        <v>16</v>
      </c>
      <c r="O337" s="2" t="s">
        <v>65</v>
      </c>
      <c r="P337" s="2" t="s">
        <v>66</v>
      </c>
    </row>
    <row r="338" spans="1:16" x14ac:dyDescent="0.2">
      <c r="A338" s="2" t="s">
        <v>136</v>
      </c>
      <c r="B338" s="2" t="s">
        <v>137</v>
      </c>
      <c r="C338" s="2" t="s">
        <v>50</v>
      </c>
      <c r="D338" s="73">
        <f>+VLOOKUP(Table1[[#This Row],[Project Name]],Table2[[Project Name]:[Funding Request]],2,FALSE)</f>
        <v>18600</v>
      </c>
      <c r="E338" s="47">
        <v>5</v>
      </c>
      <c r="F338" s="47">
        <v>4</v>
      </c>
      <c r="G338" s="47">
        <v>5</v>
      </c>
      <c r="H338" s="47">
        <v>5</v>
      </c>
      <c r="I338" s="47">
        <v>5</v>
      </c>
      <c r="J338" s="47">
        <v>5</v>
      </c>
      <c r="K338" s="47">
        <v>5</v>
      </c>
      <c r="L338" s="47">
        <v>4</v>
      </c>
      <c r="M338" s="47">
        <v>5</v>
      </c>
      <c r="N338" s="47">
        <v>3</v>
      </c>
      <c r="O338" s="2" t="s">
        <v>67</v>
      </c>
      <c r="P338" s="2" t="s">
        <v>68</v>
      </c>
    </row>
    <row r="339" spans="1:16" x14ac:dyDescent="0.2">
      <c r="A339" s="2" t="s">
        <v>136</v>
      </c>
      <c r="B339" s="2" t="s">
        <v>137</v>
      </c>
      <c r="C339" s="2" t="s">
        <v>50</v>
      </c>
      <c r="D339" s="73">
        <f>+VLOOKUP(Table1[[#This Row],[Project Name]],Table2[[Project Name]:[Funding Request]],2,FALSE)</f>
        <v>18600</v>
      </c>
      <c r="E339" s="47">
        <v>5</v>
      </c>
      <c r="F339" s="47">
        <v>4</v>
      </c>
      <c r="G339" s="47" t="s">
        <v>16</v>
      </c>
      <c r="H339" s="47" t="s">
        <v>16</v>
      </c>
      <c r="I339" s="47" t="s">
        <v>16</v>
      </c>
      <c r="J339" s="47" t="s">
        <v>16</v>
      </c>
      <c r="K339" s="47">
        <v>4</v>
      </c>
      <c r="L339" s="47" t="s">
        <v>16</v>
      </c>
      <c r="M339" s="47">
        <v>4</v>
      </c>
      <c r="N339" s="47">
        <v>4</v>
      </c>
      <c r="O339" s="2" t="s">
        <v>51</v>
      </c>
      <c r="P339" s="2" t="s">
        <v>52</v>
      </c>
    </row>
    <row r="340" spans="1:16" x14ac:dyDescent="0.2">
      <c r="A340" s="2" t="s">
        <v>136</v>
      </c>
      <c r="B340" s="2" t="s">
        <v>137</v>
      </c>
      <c r="C340" s="2" t="s">
        <v>50</v>
      </c>
      <c r="D340" s="73">
        <f>+VLOOKUP(Table1[[#This Row],[Project Name]],Table2[[Project Name]:[Funding Request]],2,FALSE)</f>
        <v>18600</v>
      </c>
      <c r="E340" s="47">
        <v>3</v>
      </c>
      <c r="F340" s="47">
        <v>4</v>
      </c>
      <c r="G340" s="47">
        <v>5</v>
      </c>
      <c r="H340" s="47">
        <v>3</v>
      </c>
      <c r="I340" s="47">
        <v>4</v>
      </c>
      <c r="J340" s="47">
        <v>3</v>
      </c>
      <c r="K340" s="47">
        <v>3</v>
      </c>
      <c r="L340" s="47">
        <v>5</v>
      </c>
      <c r="M340" s="47">
        <v>3</v>
      </c>
      <c r="N340" s="47">
        <v>4</v>
      </c>
      <c r="O340" s="2" t="s">
        <v>53</v>
      </c>
      <c r="P340" s="2" t="s">
        <v>54</v>
      </c>
    </row>
    <row r="341" spans="1:16" x14ac:dyDescent="0.2">
      <c r="A341" s="2" t="s">
        <v>136</v>
      </c>
      <c r="B341" s="2" t="s">
        <v>137</v>
      </c>
      <c r="C341" s="2" t="s">
        <v>50</v>
      </c>
      <c r="D341" s="73">
        <f>+VLOOKUP(Table1[[#This Row],[Project Name]],Table2[[Project Name]:[Funding Request]],2,FALSE)</f>
        <v>18600</v>
      </c>
      <c r="E341" s="47">
        <v>5</v>
      </c>
      <c r="F341" s="47">
        <v>3</v>
      </c>
      <c r="G341" s="47">
        <v>4</v>
      </c>
      <c r="H341" s="47">
        <v>4</v>
      </c>
      <c r="I341" s="47">
        <v>3</v>
      </c>
      <c r="J341" s="47">
        <v>3</v>
      </c>
      <c r="K341" s="47">
        <v>4</v>
      </c>
      <c r="L341" s="47">
        <v>4</v>
      </c>
      <c r="M341" s="47">
        <v>5</v>
      </c>
      <c r="N341" s="47">
        <v>4</v>
      </c>
      <c r="O341" s="2" t="s">
        <v>55</v>
      </c>
      <c r="P341" s="2" t="s">
        <v>56</v>
      </c>
    </row>
    <row r="342" spans="1:16" x14ac:dyDescent="0.2">
      <c r="A342" s="2" t="s">
        <v>136</v>
      </c>
      <c r="B342" s="2" t="s">
        <v>137</v>
      </c>
      <c r="C342" s="2" t="s">
        <v>50</v>
      </c>
      <c r="D342" s="73">
        <f>+VLOOKUP(Table1[[#This Row],[Project Name]],Table2[[Project Name]:[Funding Request]],2,FALSE)</f>
        <v>18600</v>
      </c>
      <c r="E342" s="47">
        <v>4</v>
      </c>
      <c r="F342" s="47">
        <v>4</v>
      </c>
      <c r="G342" s="47">
        <v>4</v>
      </c>
      <c r="H342" s="47">
        <v>5</v>
      </c>
      <c r="I342" s="47">
        <v>5</v>
      </c>
      <c r="J342" s="47">
        <v>4</v>
      </c>
      <c r="K342" s="47">
        <v>4</v>
      </c>
      <c r="L342" s="47">
        <v>4</v>
      </c>
      <c r="M342" s="47">
        <v>5</v>
      </c>
      <c r="N342" s="47">
        <v>4</v>
      </c>
      <c r="O342" s="2" t="s">
        <v>57</v>
      </c>
      <c r="P342" s="2" t="s">
        <v>58</v>
      </c>
    </row>
    <row r="343" spans="1:16" x14ac:dyDescent="0.2">
      <c r="A343" s="2" t="s">
        <v>136</v>
      </c>
      <c r="B343" s="2" t="s">
        <v>137</v>
      </c>
      <c r="C343" s="2" t="s">
        <v>50</v>
      </c>
      <c r="D343" s="73">
        <f>+VLOOKUP(Table1[[#This Row],[Project Name]],Table2[[Project Name]:[Funding Request]],2,FALSE)</f>
        <v>18600</v>
      </c>
      <c r="E343" s="47">
        <v>5</v>
      </c>
      <c r="F343" s="47">
        <v>4</v>
      </c>
      <c r="G343" s="47">
        <v>4</v>
      </c>
      <c r="H343" s="47">
        <v>5</v>
      </c>
      <c r="I343" s="47">
        <v>4</v>
      </c>
      <c r="J343" s="47">
        <v>4</v>
      </c>
      <c r="K343" s="47">
        <v>4</v>
      </c>
      <c r="L343" s="47">
        <v>5</v>
      </c>
      <c r="M343" s="47">
        <v>5</v>
      </c>
      <c r="N343" s="47">
        <v>4</v>
      </c>
      <c r="O343" s="2" t="s">
        <v>59</v>
      </c>
      <c r="P343" s="2" t="s">
        <v>60</v>
      </c>
    </row>
    <row r="344" spans="1:16" x14ac:dyDescent="0.2">
      <c r="A344" s="2" t="s">
        <v>20</v>
      </c>
      <c r="B344" s="2" t="s">
        <v>138</v>
      </c>
      <c r="C344" s="2" t="s">
        <v>50</v>
      </c>
      <c r="D344" s="73">
        <f>+VLOOKUP(Table1[[#This Row],[Project Name]],Table2[[Project Name]:[Funding Request]],2,FALSE)</f>
        <v>31225</v>
      </c>
      <c r="E344" s="47">
        <v>5</v>
      </c>
      <c r="F344" s="47">
        <v>3</v>
      </c>
      <c r="G344" s="47">
        <v>3</v>
      </c>
      <c r="H344" s="47">
        <v>4</v>
      </c>
      <c r="I344" s="47">
        <v>3</v>
      </c>
      <c r="J344" s="47">
        <v>3</v>
      </c>
      <c r="K344" s="47">
        <v>3</v>
      </c>
      <c r="L344" s="47">
        <v>3</v>
      </c>
      <c r="M344" s="47">
        <v>4</v>
      </c>
      <c r="N344" s="47">
        <v>4</v>
      </c>
      <c r="O344" s="2" t="s">
        <v>63</v>
      </c>
      <c r="P344" s="2" t="s">
        <v>64</v>
      </c>
    </row>
    <row r="345" spans="1:16" x14ac:dyDescent="0.2">
      <c r="A345" s="2" t="s">
        <v>20</v>
      </c>
      <c r="B345" s="2" t="s">
        <v>138</v>
      </c>
      <c r="C345" s="2" t="s">
        <v>50</v>
      </c>
      <c r="D345" s="73">
        <f>+VLOOKUP(Table1[[#This Row],[Project Name]],Table2[[Project Name]:[Funding Request]],2,FALSE)</f>
        <v>31225</v>
      </c>
      <c r="E345" s="47">
        <v>5</v>
      </c>
      <c r="F345" s="47">
        <v>5</v>
      </c>
      <c r="G345" s="47">
        <v>5</v>
      </c>
      <c r="H345" s="47">
        <v>5</v>
      </c>
      <c r="I345" s="47">
        <v>5</v>
      </c>
      <c r="J345" s="47">
        <v>5</v>
      </c>
      <c r="K345" s="47">
        <v>5</v>
      </c>
      <c r="L345" s="47">
        <v>5</v>
      </c>
      <c r="M345" s="47">
        <v>5</v>
      </c>
      <c r="N345" s="47">
        <v>5</v>
      </c>
      <c r="O345" s="2" t="s">
        <v>65</v>
      </c>
      <c r="P345" s="2" t="s">
        <v>66</v>
      </c>
    </row>
    <row r="346" spans="1:16" x14ac:dyDescent="0.2">
      <c r="A346" s="2" t="s">
        <v>20</v>
      </c>
      <c r="B346" s="2" t="s">
        <v>138</v>
      </c>
      <c r="C346" s="2" t="s">
        <v>50</v>
      </c>
      <c r="D346" s="73">
        <f>+VLOOKUP(Table1[[#This Row],[Project Name]],Table2[[Project Name]:[Funding Request]],2,FALSE)</f>
        <v>31225</v>
      </c>
      <c r="E346" s="47">
        <v>5</v>
      </c>
      <c r="F346" s="47">
        <v>3</v>
      </c>
      <c r="G346" s="47">
        <v>3</v>
      </c>
      <c r="H346" s="47">
        <v>3</v>
      </c>
      <c r="I346" s="47">
        <v>3</v>
      </c>
      <c r="J346" s="47">
        <v>3</v>
      </c>
      <c r="K346" s="47">
        <v>5</v>
      </c>
      <c r="L346" s="47">
        <v>3</v>
      </c>
      <c r="M346" s="47">
        <v>4</v>
      </c>
      <c r="N346" s="47">
        <v>3</v>
      </c>
      <c r="O346" s="2" t="s">
        <v>67</v>
      </c>
      <c r="P346" s="2" t="s">
        <v>68</v>
      </c>
    </row>
    <row r="347" spans="1:16" x14ac:dyDescent="0.2">
      <c r="A347" s="2" t="s">
        <v>20</v>
      </c>
      <c r="B347" s="2" t="s">
        <v>138</v>
      </c>
      <c r="C347" s="2" t="s">
        <v>50</v>
      </c>
      <c r="D347" s="73">
        <f>+VLOOKUP(Table1[[#This Row],[Project Name]],Table2[[Project Name]:[Funding Request]],2,FALSE)</f>
        <v>31225</v>
      </c>
      <c r="E347" s="47">
        <v>5</v>
      </c>
      <c r="F347" s="47">
        <v>5</v>
      </c>
      <c r="G347" s="47">
        <v>4</v>
      </c>
      <c r="H347" s="47">
        <v>5</v>
      </c>
      <c r="I347" s="47">
        <v>4</v>
      </c>
      <c r="J347" s="47">
        <v>5</v>
      </c>
      <c r="K347" s="47">
        <v>5</v>
      </c>
      <c r="L347" s="47">
        <v>3</v>
      </c>
      <c r="M347" s="47">
        <v>5</v>
      </c>
      <c r="N347" s="47">
        <v>4</v>
      </c>
      <c r="O347" s="2" t="s">
        <v>51</v>
      </c>
      <c r="P347" s="2" t="s">
        <v>52</v>
      </c>
    </row>
    <row r="348" spans="1:16" x14ac:dyDescent="0.2">
      <c r="A348" s="2" t="s">
        <v>20</v>
      </c>
      <c r="B348" s="2" t="s">
        <v>138</v>
      </c>
      <c r="C348" s="2" t="s">
        <v>50</v>
      </c>
      <c r="D348" s="73">
        <f>+VLOOKUP(Table1[[#This Row],[Project Name]],Table2[[Project Name]:[Funding Request]],2,FALSE)</f>
        <v>31225</v>
      </c>
      <c r="E348" s="47">
        <v>3</v>
      </c>
      <c r="F348" s="47">
        <v>4</v>
      </c>
      <c r="G348" s="47">
        <v>4</v>
      </c>
      <c r="H348" s="47">
        <v>3</v>
      </c>
      <c r="I348" s="47">
        <v>4</v>
      </c>
      <c r="J348" s="47">
        <v>3</v>
      </c>
      <c r="K348" s="47">
        <v>3</v>
      </c>
      <c r="L348" s="47">
        <v>4</v>
      </c>
      <c r="M348" s="47">
        <v>3</v>
      </c>
      <c r="N348" s="47">
        <v>4</v>
      </c>
      <c r="O348" s="2" t="s">
        <v>53</v>
      </c>
      <c r="P348" s="2" t="s">
        <v>54</v>
      </c>
    </row>
    <row r="349" spans="1:16" x14ac:dyDescent="0.2">
      <c r="A349" s="2" t="s">
        <v>20</v>
      </c>
      <c r="B349" s="2" t="s">
        <v>138</v>
      </c>
      <c r="C349" s="2" t="s">
        <v>50</v>
      </c>
      <c r="D349" s="73">
        <f>+VLOOKUP(Table1[[#This Row],[Project Name]],Table2[[Project Name]:[Funding Request]],2,FALSE)</f>
        <v>31225</v>
      </c>
      <c r="E349" s="47">
        <v>4</v>
      </c>
      <c r="F349" s="47">
        <v>3</v>
      </c>
      <c r="G349" s="47">
        <v>2</v>
      </c>
      <c r="H349" s="47">
        <v>4</v>
      </c>
      <c r="I349" s="47">
        <v>3</v>
      </c>
      <c r="J349" s="47">
        <v>3</v>
      </c>
      <c r="K349" s="47">
        <v>3</v>
      </c>
      <c r="L349" s="47">
        <v>2</v>
      </c>
      <c r="M349" s="47">
        <v>3</v>
      </c>
      <c r="N349" s="47">
        <v>4</v>
      </c>
      <c r="O349" s="2" t="s">
        <v>55</v>
      </c>
      <c r="P349" s="2" t="s">
        <v>56</v>
      </c>
    </row>
    <row r="350" spans="1:16" x14ac:dyDescent="0.2">
      <c r="A350" s="2" t="s">
        <v>20</v>
      </c>
      <c r="B350" s="2" t="s">
        <v>138</v>
      </c>
      <c r="C350" s="2" t="s">
        <v>50</v>
      </c>
      <c r="D350" s="73">
        <f>+VLOOKUP(Table1[[#This Row],[Project Name]],Table2[[Project Name]:[Funding Request]],2,FALSE)</f>
        <v>31225</v>
      </c>
      <c r="E350" s="47">
        <v>3</v>
      </c>
      <c r="F350" s="47">
        <v>3</v>
      </c>
      <c r="G350" s="47">
        <v>3</v>
      </c>
      <c r="H350" s="47">
        <v>4</v>
      </c>
      <c r="I350" s="47">
        <v>4</v>
      </c>
      <c r="J350" s="47">
        <v>3</v>
      </c>
      <c r="K350" s="47">
        <v>5</v>
      </c>
      <c r="L350" s="47">
        <v>2</v>
      </c>
      <c r="M350" s="47">
        <v>3</v>
      </c>
      <c r="N350" s="47">
        <v>3</v>
      </c>
      <c r="O350" s="2" t="s">
        <v>57</v>
      </c>
      <c r="P350" s="2" t="s">
        <v>58</v>
      </c>
    </row>
    <row r="351" spans="1:16" x14ac:dyDescent="0.2">
      <c r="A351" s="2" t="s">
        <v>20</v>
      </c>
      <c r="B351" s="2" t="s">
        <v>138</v>
      </c>
      <c r="C351" s="2" t="s">
        <v>50</v>
      </c>
      <c r="D351" s="73">
        <f>+VLOOKUP(Table1[[#This Row],[Project Name]],Table2[[Project Name]:[Funding Request]],2,FALSE)</f>
        <v>31225</v>
      </c>
      <c r="E351" s="47">
        <v>5</v>
      </c>
      <c r="F351" s="47">
        <v>3</v>
      </c>
      <c r="G351" s="47">
        <v>3</v>
      </c>
      <c r="H351" s="47">
        <v>3</v>
      </c>
      <c r="I351" s="47">
        <v>4</v>
      </c>
      <c r="J351" s="47">
        <v>4</v>
      </c>
      <c r="K351" s="47">
        <v>3</v>
      </c>
      <c r="L351" s="47">
        <v>3</v>
      </c>
      <c r="M351" s="47">
        <v>4</v>
      </c>
      <c r="N351" s="47">
        <v>3</v>
      </c>
      <c r="O351" s="2" t="s">
        <v>59</v>
      </c>
      <c r="P351" s="2" t="s">
        <v>60</v>
      </c>
    </row>
    <row r="352" spans="1:16" x14ac:dyDescent="0.2">
      <c r="A352" s="2" t="s">
        <v>20</v>
      </c>
      <c r="B352" s="2" t="s">
        <v>138</v>
      </c>
      <c r="C352" s="2" t="s">
        <v>50</v>
      </c>
      <c r="D352" s="73">
        <f>+VLOOKUP(Table1[[#This Row],[Project Name]],Table2[[Project Name]:[Funding Request]],2,FALSE)</f>
        <v>31225</v>
      </c>
      <c r="E352" s="47">
        <v>5</v>
      </c>
      <c r="F352" s="47">
        <v>5</v>
      </c>
      <c r="G352" s="47">
        <v>5</v>
      </c>
      <c r="H352" s="47">
        <v>5</v>
      </c>
      <c r="I352" s="47">
        <v>5</v>
      </c>
      <c r="J352" s="47">
        <v>5</v>
      </c>
      <c r="K352" s="47">
        <v>4</v>
      </c>
      <c r="L352" s="47">
        <v>5</v>
      </c>
      <c r="M352" s="47">
        <v>5</v>
      </c>
      <c r="N352" s="47">
        <v>5</v>
      </c>
      <c r="O352" s="2" t="s">
        <v>61</v>
      </c>
      <c r="P352" s="2" t="s">
        <v>62</v>
      </c>
    </row>
    <row r="353" spans="1:16" x14ac:dyDescent="0.2">
      <c r="A353" s="2" t="s">
        <v>139</v>
      </c>
      <c r="B353" s="2" t="s">
        <v>140</v>
      </c>
      <c r="C353" s="2" t="s">
        <v>50</v>
      </c>
      <c r="D353" s="73">
        <f>+VLOOKUP(Table1[[#This Row],[Project Name]],Table2[[Project Name]:[Funding Request]],2,FALSE)</f>
        <v>100000</v>
      </c>
      <c r="E353" s="47">
        <v>3</v>
      </c>
      <c r="F353" s="47">
        <v>3</v>
      </c>
      <c r="G353" s="47">
        <v>5</v>
      </c>
      <c r="H353" s="47">
        <v>2</v>
      </c>
      <c r="I353" s="47">
        <v>3</v>
      </c>
      <c r="J353" s="47">
        <v>3</v>
      </c>
      <c r="K353" s="47">
        <v>4</v>
      </c>
      <c r="L353" s="47">
        <v>2</v>
      </c>
      <c r="M353" s="47">
        <v>2</v>
      </c>
      <c r="N353" s="47">
        <v>3</v>
      </c>
      <c r="O353" s="2" t="s">
        <v>63</v>
      </c>
      <c r="P353" s="2" t="s">
        <v>64</v>
      </c>
    </row>
    <row r="354" spans="1:16" x14ac:dyDescent="0.2">
      <c r="A354" s="2" t="s">
        <v>139</v>
      </c>
      <c r="B354" s="2" t="s">
        <v>140</v>
      </c>
      <c r="C354" s="2" t="s">
        <v>50</v>
      </c>
      <c r="D354" s="73">
        <f>+VLOOKUP(Table1[[#This Row],[Project Name]],Table2[[Project Name]:[Funding Request]],2,FALSE)</f>
        <v>100000</v>
      </c>
      <c r="E354" s="47" t="s">
        <v>16</v>
      </c>
      <c r="F354" s="47" t="s">
        <v>16</v>
      </c>
      <c r="G354" s="47" t="s">
        <v>16</v>
      </c>
      <c r="H354" s="47" t="s">
        <v>16</v>
      </c>
      <c r="I354" s="47" t="s">
        <v>16</v>
      </c>
      <c r="J354" s="47" t="s">
        <v>16</v>
      </c>
      <c r="K354" s="47" t="s">
        <v>16</v>
      </c>
      <c r="L354" s="47" t="s">
        <v>16</v>
      </c>
      <c r="M354" s="47" t="s">
        <v>16</v>
      </c>
      <c r="N354" s="47" t="s">
        <v>16</v>
      </c>
      <c r="O354" s="2" t="s">
        <v>65</v>
      </c>
      <c r="P354" s="2" t="s">
        <v>66</v>
      </c>
    </row>
    <row r="355" spans="1:16" x14ac:dyDescent="0.2">
      <c r="A355" s="2" t="s">
        <v>139</v>
      </c>
      <c r="B355" s="2" t="s">
        <v>140</v>
      </c>
      <c r="C355" s="2" t="s">
        <v>50</v>
      </c>
      <c r="D355" s="73">
        <f>+VLOOKUP(Table1[[#This Row],[Project Name]],Table2[[Project Name]:[Funding Request]],2,FALSE)</f>
        <v>100000</v>
      </c>
      <c r="E355" s="47">
        <v>3</v>
      </c>
      <c r="F355" s="47">
        <v>4</v>
      </c>
      <c r="G355" s="47">
        <v>4</v>
      </c>
      <c r="H355" s="47">
        <v>4</v>
      </c>
      <c r="I355" s="47">
        <v>3</v>
      </c>
      <c r="J355" s="47">
        <v>3</v>
      </c>
      <c r="K355" s="47">
        <v>4</v>
      </c>
      <c r="L355" s="47">
        <v>2</v>
      </c>
      <c r="M355" s="47">
        <v>2</v>
      </c>
      <c r="N355" s="47">
        <v>2</v>
      </c>
      <c r="O355" s="2" t="s">
        <v>67</v>
      </c>
      <c r="P355" s="2" t="s">
        <v>68</v>
      </c>
    </row>
    <row r="356" spans="1:16" x14ac:dyDescent="0.2">
      <c r="A356" s="2" t="s">
        <v>139</v>
      </c>
      <c r="B356" s="2" t="s">
        <v>140</v>
      </c>
      <c r="C356" s="2" t="s">
        <v>50</v>
      </c>
      <c r="D356" s="73">
        <f>+VLOOKUP(Table1[[#This Row],[Project Name]],Table2[[Project Name]:[Funding Request]],2,FALSE)</f>
        <v>100000</v>
      </c>
      <c r="E356" s="47">
        <v>5</v>
      </c>
      <c r="F356" s="47">
        <v>4</v>
      </c>
      <c r="G356" s="47">
        <v>5</v>
      </c>
      <c r="H356" s="47">
        <v>4</v>
      </c>
      <c r="I356" s="47">
        <v>4</v>
      </c>
      <c r="J356" s="47">
        <v>4</v>
      </c>
      <c r="K356" s="47">
        <v>5</v>
      </c>
      <c r="L356" s="47">
        <v>3</v>
      </c>
      <c r="M356" s="47">
        <v>3</v>
      </c>
      <c r="N356" s="47">
        <v>4</v>
      </c>
      <c r="O356" s="2" t="s">
        <v>51</v>
      </c>
      <c r="P356" s="2" t="s">
        <v>52</v>
      </c>
    </row>
    <row r="357" spans="1:16" x14ac:dyDescent="0.2">
      <c r="A357" s="2" t="s">
        <v>139</v>
      </c>
      <c r="B357" s="2" t="s">
        <v>140</v>
      </c>
      <c r="C357" s="2" t="s">
        <v>50</v>
      </c>
      <c r="D357" s="73">
        <f>+VLOOKUP(Table1[[#This Row],[Project Name]],Table2[[Project Name]:[Funding Request]],2,FALSE)</f>
        <v>100000</v>
      </c>
      <c r="E357" s="47">
        <v>3</v>
      </c>
      <c r="F357" s="47">
        <v>4</v>
      </c>
      <c r="G357" s="47">
        <v>5</v>
      </c>
      <c r="H357" s="47">
        <v>2</v>
      </c>
      <c r="I357" s="47">
        <v>3</v>
      </c>
      <c r="J357" s="47">
        <v>3</v>
      </c>
      <c r="K357" s="47">
        <v>3</v>
      </c>
      <c r="L357" s="47">
        <v>3</v>
      </c>
      <c r="M357" s="47">
        <v>3</v>
      </c>
      <c r="N357" s="47">
        <v>3</v>
      </c>
      <c r="O357" s="2" t="s">
        <v>53</v>
      </c>
      <c r="P357" s="2" t="s">
        <v>54</v>
      </c>
    </row>
    <row r="358" spans="1:16" x14ac:dyDescent="0.2">
      <c r="A358" s="2" t="s">
        <v>139</v>
      </c>
      <c r="B358" s="2" t="s">
        <v>140</v>
      </c>
      <c r="C358" s="2" t="s">
        <v>50</v>
      </c>
      <c r="D358" s="73">
        <f>+VLOOKUP(Table1[[#This Row],[Project Name]],Table2[[Project Name]:[Funding Request]],2,FALSE)</f>
        <v>100000</v>
      </c>
      <c r="E358" s="47">
        <v>4</v>
      </c>
      <c r="F358" s="47">
        <v>5</v>
      </c>
      <c r="G358" s="47">
        <v>5</v>
      </c>
      <c r="H358" s="47">
        <v>3</v>
      </c>
      <c r="I358" s="47">
        <v>4</v>
      </c>
      <c r="J358" s="47">
        <v>2</v>
      </c>
      <c r="K358" s="47">
        <v>4</v>
      </c>
      <c r="L358" s="47">
        <v>2</v>
      </c>
      <c r="M358" s="47">
        <v>3</v>
      </c>
      <c r="N358" s="47">
        <v>2</v>
      </c>
      <c r="O358" s="2" t="s">
        <v>55</v>
      </c>
      <c r="P358" s="2" t="s">
        <v>56</v>
      </c>
    </row>
    <row r="359" spans="1:16" x14ac:dyDescent="0.2">
      <c r="A359" s="2" t="s">
        <v>139</v>
      </c>
      <c r="B359" s="2" t="s">
        <v>140</v>
      </c>
      <c r="C359" s="2" t="s">
        <v>50</v>
      </c>
      <c r="D359" s="73">
        <f>+VLOOKUP(Table1[[#This Row],[Project Name]],Table2[[Project Name]:[Funding Request]],2,FALSE)</f>
        <v>100000</v>
      </c>
      <c r="E359" s="47">
        <v>2</v>
      </c>
      <c r="F359" s="47">
        <v>2</v>
      </c>
      <c r="G359" s="47">
        <v>5</v>
      </c>
      <c r="H359" s="47">
        <v>3</v>
      </c>
      <c r="I359" s="47">
        <v>2</v>
      </c>
      <c r="J359" s="47">
        <v>2</v>
      </c>
      <c r="K359" s="47">
        <v>4</v>
      </c>
      <c r="L359" s="47">
        <v>2</v>
      </c>
      <c r="M359" s="47">
        <v>2</v>
      </c>
      <c r="N359" s="47">
        <v>2</v>
      </c>
      <c r="O359" s="2" t="s">
        <v>57</v>
      </c>
      <c r="P359" s="2" t="s">
        <v>58</v>
      </c>
    </row>
    <row r="360" spans="1:16" x14ac:dyDescent="0.2">
      <c r="A360" s="2" t="s">
        <v>139</v>
      </c>
      <c r="B360" s="2" t="s">
        <v>140</v>
      </c>
      <c r="C360" s="2" t="s">
        <v>50</v>
      </c>
      <c r="D360" s="73">
        <f>+VLOOKUP(Table1[[#This Row],[Project Name]],Table2[[Project Name]:[Funding Request]],2,FALSE)</f>
        <v>100000</v>
      </c>
      <c r="E360" s="47">
        <v>4</v>
      </c>
      <c r="F360" s="47">
        <v>5</v>
      </c>
      <c r="G360" s="47">
        <v>5</v>
      </c>
      <c r="H360" s="47">
        <v>3</v>
      </c>
      <c r="I360" s="47">
        <v>3</v>
      </c>
      <c r="J360" s="47">
        <v>4</v>
      </c>
      <c r="K360" s="47">
        <v>3</v>
      </c>
      <c r="L360" s="47">
        <v>3</v>
      </c>
      <c r="M360" s="47">
        <v>2</v>
      </c>
      <c r="N360" s="47">
        <v>3</v>
      </c>
      <c r="O360" s="2" t="s">
        <v>59</v>
      </c>
      <c r="P360" s="2" t="s">
        <v>60</v>
      </c>
    </row>
    <row r="361" spans="1:16" x14ac:dyDescent="0.2">
      <c r="A361" s="2" t="s">
        <v>139</v>
      </c>
      <c r="B361" s="2" t="s">
        <v>140</v>
      </c>
      <c r="C361" s="2" t="s">
        <v>50</v>
      </c>
      <c r="D361" s="73">
        <f>+VLOOKUP(Table1[[#This Row],[Project Name]],Table2[[Project Name]:[Funding Request]],2,FALSE)</f>
        <v>100000</v>
      </c>
      <c r="E361" s="47">
        <v>5</v>
      </c>
      <c r="F361" s="47">
        <v>5</v>
      </c>
      <c r="G361" s="47">
        <v>5</v>
      </c>
      <c r="H361" s="47">
        <v>5</v>
      </c>
      <c r="I361" s="47">
        <v>5</v>
      </c>
      <c r="J361" s="47">
        <v>5</v>
      </c>
      <c r="K361" s="47">
        <v>4</v>
      </c>
      <c r="L361" s="47">
        <v>5</v>
      </c>
      <c r="M361" s="47">
        <v>5</v>
      </c>
      <c r="N361" s="47">
        <v>5</v>
      </c>
      <c r="O361" s="2" t="s">
        <v>61</v>
      </c>
      <c r="P361" s="2" t="s">
        <v>62</v>
      </c>
    </row>
    <row r="362" spans="1:16" x14ac:dyDescent="0.2">
      <c r="A362" s="2" t="s">
        <v>141</v>
      </c>
      <c r="B362" s="2" t="s">
        <v>142</v>
      </c>
      <c r="C362" s="2" t="s">
        <v>50</v>
      </c>
      <c r="D362" s="73">
        <f>+VLOOKUP(Table1[[#This Row],[Project Name]],Table2[[Project Name]:[Funding Request]],2,FALSE)</f>
        <v>50000</v>
      </c>
      <c r="E362" s="47">
        <v>3</v>
      </c>
      <c r="F362" s="47">
        <v>5</v>
      </c>
      <c r="G362" s="47">
        <v>5</v>
      </c>
      <c r="H362" s="47">
        <v>5</v>
      </c>
      <c r="I362" s="47">
        <v>5</v>
      </c>
      <c r="J362" s="47">
        <v>4</v>
      </c>
      <c r="K362" s="47">
        <v>3</v>
      </c>
      <c r="L362" s="47">
        <v>4</v>
      </c>
      <c r="M362" s="47">
        <v>3</v>
      </c>
      <c r="N362" s="47">
        <v>3</v>
      </c>
      <c r="O362" s="2" t="s">
        <v>63</v>
      </c>
      <c r="P362" s="2" t="s">
        <v>64</v>
      </c>
    </row>
    <row r="363" spans="1:16" x14ac:dyDescent="0.2">
      <c r="A363" s="2" t="s">
        <v>141</v>
      </c>
      <c r="B363" s="2" t="s">
        <v>142</v>
      </c>
      <c r="C363" s="2" t="s">
        <v>50</v>
      </c>
      <c r="D363" s="73">
        <f>+VLOOKUP(Table1[[#This Row],[Project Name]],Table2[[Project Name]:[Funding Request]],2,FALSE)</f>
        <v>50000</v>
      </c>
      <c r="E363" s="47">
        <v>2</v>
      </c>
      <c r="F363" s="47">
        <v>2</v>
      </c>
      <c r="G363" s="47">
        <v>5</v>
      </c>
      <c r="H363" s="47">
        <v>5</v>
      </c>
      <c r="I363" s="47">
        <v>5</v>
      </c>
      <c r="J363" s="47">
        <v>3</v>
      </c>
      <c r="K363" s="47">
        <v>5</v>
      </c>
      <c r="L363" s="47">
        <v>5</v>
      </c>
      <c r="M363" s="47">
        <v>2</v>
      </c>
      <c r="N363" s="47">
        <v>5</v>
      </c>
      <c r="O363" s="2" t="s">
        <v>65</v>
      </c>
      <c r="P363" s="2" t="s">
        <v>66</v>
      </c>
    </row>
    <row r="364" spans="1:16" x14ac:dyDescent="0.2">
      <c r="A364" s="2" t="s">
        <v>141</v>
      </c>
      <c r="B364" s="2" t="s">
        <v>142</v>
      </c>
      <c r="C364" s="2" t="s">
        <v>50</v>
      </c>
      <c r="D364" s="73">
        <f>+VLOOKUP(Table1[[#This Row],[Project Name]],Table2[[Project Name]:[Funding Request]],2,FALSE)</f>
        <v>50000</v>
      </c>
      <c r="E364" s="47">
        <v>5</v>
      </c>
      <c r="F364" s="47">
        <v>4</v>
      </c>
      <c r="G364" s="47">
        <v>5</v>
      </c>
      <c r="H364" s="47">
        <v>5</v>
      </c>
      <c r="I364" s="47">
        <v>4</v>
      </c>
      <c r="J364" s="47">
        <v>4</v>
      </c>
      <c r="K364" s="47">
        <v>4</v>
      </c>
      <c r="L364" s="47">
        <v>4</v>
      </c>
      <c r="M364" s="47">
        <v>2</v>
      </c>
      <c r="N364" s="47">
        <v>3</v>
      </c>
      <c r="O364" s="2" t="s">
        <v>67</v>
      </c>
      <c r="P364" s="2" t="s">
        <v>68</v>
      </c>
    </row>
    <row r="365" spans="1:16" x14ac:dyDescent="0.2">
      <c r="A365" s="2" t="s">
        <v>141</v>
      </c>
      <c r="B365" s="2" t="s">
        <v>142</v>
      </c>
      <c r="C365" s="2" t="s">
        <v>50</v>
      </c>
      <c r="D365" s="73">
        <f>+VLOOKUP(Table1[[#This Row],[Project Name]],Table2[[Project Name]:[Funding Request]],2,FALSE)</f>
        <v>50000</v>
      </c>
      <c r="E365" s="47">
        <v>3</v>
      </c>
      <c r="F365" s="47">
        <v>4</v>
      </c>
      <c r="G365" s="47">
        <v>5</v>
      </c>
      <c r="H365" s="47">
        <v>5</v>
      </c>
      <c r="I365" s="47">
        <v>5</v>
      </c>
      <c r="J365" s="47">
        <v>4</v>
      </c>
      <c r="K365" s="47">
        <v>4</v>
      </c>
      <c r="L365" s="47">
        <v>5</v>
      </c>
      <c r="M365" s="47">
        <v>4</v>
      </c>
      <c r="N365" s="47">
        <v>4</v>
      </c>
      <c r="O365" s="2" t="s">
        <v>51</v>
      </c>
      <c r="P365" s="2" t="s">
        <v>52</v>
      </c>
    </row>
    <row r="366" spans="1:16" x14ac:dyDescent="0.2">
      <c r="A366" s="2" t="s">
        <v>141</v>
      </c>
      <c r="B366" s="2" t="s">
        <v>142</v>
      </c>
      <c r="C366" s="2" t="s">
        <v>50</v>
      </c>
      <c r="D366" s="73">
        <f>+VLOOKUP(Table1[[#This Row],[Project Name]],Table2[[Project Name]:[Funding Request]],2,FALSE)</f>
        <v>50000</v>
      </c>
      <c r="E366" s="47">
        <v>4</v>
      </c>
      <c r="F366" s="47">
        <v>4</v>
      </c>
      <c r="G366" s="47">
        <v>5</v>
      </c>
      <c r="H366" s="47">
        <v>5</v>
      </c>
      <c r="I366" s="47">
        <v>5</v>
      </c>
      <c r="J366" s="47">
        <v>4</v>
      </c>
      <c r="K366" s="47">
        <v>5</v>
      </c>
      <c r="L366" s="47">
        <v>4</v>
      </c>
      <c r="M366" s="47">
        <v>3</v>
      </c>
      <c r="N366" s="47">
        <v>3</v>
      </c>
      <c r="O366" s="2" t="s">
        <v>53</v>
      </c>
      <c r="P366" s="2" t="s">
        <v>54</v>
      </c>
    </row>
    <row r="367" spans="1:16" x14ac:dyDescent="0.2">
      <c r="A367" s="2" t="s">
        <v>141</v>
      </c>
      <c r="B367" s="2" t="s">
        <v>142</v>
      </c>
      <c r="C367" s="2" t="s">
        <v>50</v>
      </c>
      <c r="D367" s="73">
        <f>+VLOOKUP(Table1[[#This Row],[Project Name]],Table2[[Project Name]:[Funding Request]],2,FALSE)</f>
        <v>50000</v>
      </c>
      <c r="E367" s="47">
        <v>3</v>
      </c>
      <c r="F367" s="47">
        <v>4</v>
      </c>
      <c r="G367" s="47">
        <v>5</v>
      </c>
      <c r="H367" s="47">
        <v>4</v>
      </c>
      <c r="I367" s="47">
        <v>4</v>
      </c>
      <c r="J367" s="47">
        <v>2</v>
      </c>
      <c r="K367" s="47">
        <v>1</v>
      </c>
      <c r="L367" s="47">
        <v>4</v>
      </c>
      <c r="M367" s="47">
        <v>2</v>
      </c>
      <c r="N367" s="47">
        <v>3</v>
      </c>
      <c r="O367" s="2" t="s">
        <v>55</v>
      </c>
      <c r="P367" s="2" t="s">
        <v>56</v>
      </c>
    </row>
    <row r="368" spans="1:16" x14ac:dyDescent="0.2">
      <c r="A368" s="2" t="s">
        <v>141</v>
      </c>
      <c r="B368" s="2" t="s">
        <v>142</v>
      </c>
      <c r="C368" s="2" t="s">
        <v>50</v>
      </c>
      <c r="D368" s="73">
        <f>+VLOOKUP(Table1[[#This Row],[Project Name]],Table2[[Project Name]:[Funding Request]],2,FALSE)</f>
        <v>50000</v>
      </c>
      <c r="E368" s="47">
        <v>2</v>
      </c>
      <c r="F368" s="47">
        <v>4</v>
      </c>
      <c r="G368" s="47">
        <v>5</v>
      </c>
      <c r="H368" s="47">
        <v>5</v>
      </c>
      <c r="I368" s="47">
        <v>4</v>
      </c>
      <c r="J368" s="47">
        <v>3</v>
      </c>
      <c r="K368" s="47">
        <v>4</v>
      </c>
      <c r="L368" s="47">
        <v>4</v>
      </c>
      <c r="M368" s="47">
        <v>2</v>
      </c>
      <c r="N368" s="47">
        <v>3</v>
      </c>
      <c r="O368" s="2" t="s">
        <v>57</v>
      </c>
      <c r="P368" s="2" t="s">
        <v>58</v>
      </c>
    </row>
    <row r="369" spans="1:16" x14ac:dyDescent="0.2">
      <c r="A369" s="2" t="s">
        <v>141</v>
      </c>
      <c r="B369" s="2" t="s">
        <v>142</v>
      </c>
      <c r="C369" s="2" t="s">
        <v>50</v>
      </c>
      <c r="D369" s="73">
        <f>+VLOOKUP(Table1[[#This Row],[Project Name]],Table2[[Project Name]:[Funding Request]],2,FALSE)</f>
        <v>50000</v>
      </c>
      <c r="E369" s="47">
        <v>3</v>
      </c>
      <c r="F369" s="47">
        <v>4</v>
      </c>
      <c r="G369" s="47">
        <v>5</v>
      </c>
      <c r="H369" s="47">
        <v>4</v>
      </c>
      <c r="I369" s="47">
        <v>4</v>
      </c>
      <c r="J369" s="47">
        <v>4</v>
      </c>
      <c r="K369" s="47">
        <v>5</v>
      </c>
      <c r="L369" s="47">
        <v>5</v>
      </c>
      <c r="M369" s="47">
        <v>4</v>
      </c>
      <c r="N369" s="47">
        <v>4</v>
      </c>
      <c r="O369" s="2" t="s">
        <v>59</v>
      </c>
      <c r="P369" s="2" t="s">
        <v>60</v>
      </c>
    </row>
    <row r="370" spans="1:16" x14ac:dyDescent="0.2">
      <c r="A370" s="2" t="s">
        <v>141</v>
      </c>
      <c r="B370" s="2" t="s">
        <v>142</v>
      </c>
      <c r="C370" s="2" t="s">
        <v>50</v>
      </c>
      <c r="D370" s="73">
        <f>+VLOOKUP(Table1[[#This Row],[Project Name]],Table2[[Project Name]:[Funding Request]],2,FALSE)</f>
        <v>50000</v>
      </c>
      <c r="E370" s="47">
        <v>5</v>
      </c>
      <c r="F370" s="47">
        <v>5</v>
      </c>
      <c r="G370" s="47">
        <v>5</v>
      </c>
      <c r="H370" s="47">
        <v>5</v>
      </c>
      <c r="I370" s="47">
        <v>5</v>
      </c>
      <c r="J370" s="47">
        <v>5</v>
      </c>
      <c r="K370" s="47">
        <v>4</v>
      </c>
      <c r="L370" s="47">
        <v>5</v>
      </c>
      <c r="M370" s="47">
        <v>5</v>
      </c>
      <c r="N370" s="47">
        <v>5</v>
      </c>
      <c r="O370" s="2" t="s">
        <v>61</v>
      </c>
      <c r="P370" s="2" t="s">
        <v>62</v>
      </c>
    </row>
    <row r="371" spans="1:16" x14ac:dyDescent="0.2">
      <c r="A371" s="2" t="s">
        <v>143</v>
      </c>
      <c r="B371" s="2" t="s">
        <v>144</v>
      </c>
      <c r="C371" s="2" t="s">
        <v>85</v>
      </c>
      <c r="D371" s="73">
        <f>+VLOOKUP(Table1[[#This Row],[Project Name]],Table2[[Project Name]:[Funding Request]],2,FALSE)</f>
        <v>100000</v>
      </c>
      <c r="E371" s="47">
        <v>3</v>
      </c>
      <c r="F371" s="47">
        <v>3</v>
      </c>
      <c r="G371" s="47">
        <v>3</v>
      </c>
      <c r="H371" s="47">
        <v>3</v>
      </c>
      <c r="I371" s="47">
        <v>3</v>
      </c>
      <c r="J371" s="47">
        <v>2</v>
      </c>
      <c r="K371" s="47">
        <v>5</v>
      </c>
      <c r="L371" s="47">
        <v>3</v>
      </c>
      <c r="M371" s="47">
        <v>2</v>
      </c>
      <c r="N371" s="47">
        <v>3</v>
      </c>
      <c r="O371" s="2" t="s">
        <v>53</v>
      </c>
      <c r="P371" s="2" t="s">
        <v>54</v>
      </c>
    </row>
    <row r="372" spans="1:16" x14ac:dyDescent="0.2">
      <c r="A372" s="2" t="s">
        <v>143</v>
      </c>
      <c r="B372" s="2" t="s">
        <v>144</v>
      </c>
      <c r="C372" s="2" t="s">
        <v>85</v>
      </c>
      <c r="D372" s="73">
        <f>+VLOOKUP(Table1[[#This Row],[Project Name]],Table2[[Project Name]:[Funding Request]],2,FALSE)</f>
        <v>100000</v>
      </c>
      <c r="E372" s="47">
        <v>3</v>
      </c>
      <c r="F372" s="47">
        <v>3</v>
      </c>
      <c r="G372" s="47">
        <v>2</v>
      </c>
      <c r="H372" s="47">
        <v>2</v>
      </c>
      <c r="I372" s="47">
        <v>3</v>
      </c>
      <c r="J372" s="47">
        <v>1</v>
      </c>
      <c r="K372" s="47">
        <v>5</v>
      </c>
      <c r="L372" s="47">
        <v>2</v>
      </c>
      <c r="M372" s="47">
        <v>2</v>
      </c>
      <c r="N372" s="47">
        <v>2</v>
      </c>
      <c r="O372" s="2" t="s">
        <v>55</v>
      </c>
      <c r="P372" s="2" t="s">
        <v>56</v>
      </c>
    </row>
    <row r="373" spans="1:16" x14ac:dyDescent="0.2">
      <c r="A373" s="2" t="s">
        <v>143</v>
      </c>
      <c r="B373" s="2" t="s">
        <v>144</v>
      </c>
      <c r="C373" s="2" t="s">
        <v>85</v>
      </c>
      <c r="D373" s="73">
        <f>+VLOOKUP(Table1[[#This Row],[Project Name]],Table2[[Project Name]:[Funding Request]],2,FALSE)</f>
        <v>100000</v>
      </c>
      <c r="E373" s="47">
        <v>1</v>
      </c>
      <c r="F373" s="47">
        <v>2</v>
      </c>
      <c r="G373" s="47">
        <v>1</v>
      </c>
      <c r="H373" s="47">
        <v>1</v>
      </c>
      <c r="I373" s="47">
        <v>1</v>
      </c>
      <c r="J373" s="47">
        <v>2</v>
      </c>
      <c r="K373" s="47">
        <v>5</v>
      </c>
      <c r="L373" s="47">
        <v>1</v>
      </c>
      <c r="M373" s="47">
        <v>2</v>
      </c>
      <c r="N373" s="47">
        <v>3</v>
      </c>
      <c r="O373" s="2" t="s">
        <v>57</v>
      </c>
      <c r="P373" s="2" t="s">
        <v>58</v>
      </c>
    </row>
    <row r="374" spans="1:16" x14ac:dyDescent="0.2">
      <c r="A374" s="2" t="s">
        <v>143</v>
      </c>
      <c r="B374" s="2" t="s">
        <v>144</v>
      </c>
      <c r="C374" s="2" t="s">
        <v>85</v>
      </c>
      <c r="D374" s="73">
        <f>+VLOOKUP(Table1[[#This Row],[Project Name]],Table2[[Project Name]:[Funding Request]],2,FALSE)</f>
        <v>100000</v>
      </c>
      <c r="E374" s="47">
        <v>4</v>
      </c>
      <c r="F374" s="47">
        <v>4</v>
      </c>
      <c r="G374" s="47">
        <v>4</v>
      </c>
      <c r="H374" s="47">
        <v>4</v>
      </c>
      <c r="I374" s="47">
        <v>3</v>
      </c>
      <c r="J374" s="47">
        <v>3</v>
      </c>
      <c r="K374" s="47">
        <v>5</v>
      </c>
      <c r="L374" s="47">
        <v>3</v>
      </c>
      <c r="M374" s="47">
        <v>4</v>
      </c>
      <c r="N374" s="47">
        <v>3</v>
      </c>
      <c r="O374" s="2" t="s">
        <v>59</v>
      </c>
      <c r="P374" s="2" t="s">
        <v>60</v>
      </c>
    </row>
    <row r="375" spans="1:16" x14ac:dyDescent="0.2">
      <c r="A375" s="2" t="s">
        <v>143</v>
      </c>
      <c r="B375" s="2" t="s">
        <v>144</v>
      </c>
      <c r="C375" s="2" t="s">
        <v>85</v>
      </c>
      <c r="D375" s="73">
        <f>+VLOOKUP(Table1[[#This Row],[Project Name]],Table2[[Project Name]:[Funding Request]],2,FALSE)</f>
        <v>100000</v>
      </c>
      <c r="E375" s="47">
        <v>5</v>
      </c>
      <c r="F375" s="47">
        <v>4</v>
      </c>
      <c r="G375" s="47">
        <v>3</v>
      </c>
      <c r="H375" s="47">
        <v>4</v>
      </c>
      <c r="I375" s="47">
        <v>3</v>
      </c>
      <c r="J375" s="47">
        <v>3</v>
      </c>
      <c r="K375" s="47">
        <v>4</v>
      </c>
      <c r="L375" s="47">
        <v>4</v>
      </c>
      <c r="M375" s="47">
        <v>5</v>
      </c>
      <c r="N375" s="47">
        <v>4</v>
      </c>
      <c r="O375" s="2" t="s">
        <v>61</v>
      </c>
      <c r="P375" s="2" t="s">
        <v>62</v>
      </c>
    </row>
    <row r="376" spans="1:16" x14ac:dyDescent="0.2">
      <c r="A376" s="2" t="s">
        <v>143</v>
      </c>
      <c r="B376" s="2" t="s">
        <v>144</v>
      </c>
      <c r="C376" s="2" t="s">
        <v>85</v>
      </c>
      <c r="D376" s="73">
        <f>+VLOOKUP(Table1[[#This Row],[Project Name]],Table2[[Project Name]:[Funding Request]],2,FALSE)</f>
        <v>100000</v>
      </c>
      <c r="E376" s="47">
        <v>3</v>
      </c>
      <c r="F376" s="47">
        <v>3</v>
      </c>
      <c r="G376" s="47">
        <v>3</v>
      </c>
      <c r="H376" s="47">
        <v>3</v>
      </c>
      <c r="I376" s="47">
        <v>3</v>
      </c>
      <c r="J376" s="47">
        <v>3</v>
      </c>
      <c r="K376" s="47">
        <v>5</v>
      </c>
      <c r="L376" s="47">
        <v>3</v>
      </c>
      <c r="M376" s="47">
        <v>2</v>
      </c>
      <c r="N376" s="47">
        <v>2</v>
      </c>
      <c r="O376" s="2" t="s">
        <v>63</v>
      </c>
      <c r="P376" s="2" t="s">
        <v>64</v>
      </c>
    </row>
    <row r="377" spans="1:16" x14ac:dyDescent="0.2">
      <c r="A377" s="2" t="s">
        <v>143</v>
      </c>
      <c r="B377" s="2" t="s">
        <v>144</v>
      </c>
      <c r="C377" s="2" t="s">
        <v>85</v>
      </c>
      <c r="D377" s="73">
        <f>+VLOOKUP(Table1[[#This Row],[Project Name]],Table2[[Project Name]:[Funding Request]],2,FALSE)</f>
        <v>100000</v>
      </c>
      <c r="E377" s="47">
        <v>2</v>
      </c>
      <c r="F377" s="47">
        <v>3</v>
      </c>
      <c r="G377" s="47">
        <v>3</v>
      </c>
      <c r="H377" s="47">
        <v>3</v>
      </c>
      <c r="I377" s="47">
        <v>5</v>
      </c>
      <c r="J377" s="47">
        <v>1</v>
      </c>
      <c r="K377" s="47">
        <v>5</v>
      </c>
      <c r="L377" s="47">
        <v>5</v>
      </c>
      <c r="M377" s="47">
        <v>3</v>
      </c>
      <c r="N377" s="47">
        <v>3</v>
      </c>
      <c r="O377" s="2" t="s">
        <v>65</v>
      </c>
      <c r="P377" s="2" t="s">
        <v>66</v>
      </c>
    </row>
    <row r="378" spans="1:16" x14ac:dyDescent="0.2">
      <c r="A378" s="2" t="s">
        <v>143</v>
      </c>
      <c r="B378" s="2" t="s">
        <v>144</v>
      </c>
      <c r="C378" s="2" t="s">
        <v>85</v>
      </c>
      <c r="D378" s="73">
        <f>+VLOOKUP(Table1[[#This Row],[Project Name]],Table2[[Project Name]:[Funding Request]],2,FALSE)</f>
        <v>100000</v>
      </c>
      <c r="E378" s="47">
        <v>4</v>
      </c>
      <c r="F378" s="47">
        <v>4</v>
      </c>
      <c r="G378" s="47">
        <v>5</v>
      </c>
      <c r="H378" s="47">
        <v>5</v>
      </c>
      <c r="I378" s="47">
        <v>5</v>
      </c>
      <c r="J378" s="47">
        <v>5</v>
      </c>
      <c r="K378" s="47">
        <v>5</v>
      </c>
      <c r="L378" s="47">
        <v>2</v>
      </c>
      <c r="M378" s="47">
        <v>2</v>
      </c>
      <c r="N378" s="47">
        <v>3</v>
      </c>
      <c r="O378" s="2" t="s">
        <v>67</v>
      </c>
      <c r="P378" s="2" t="s">
        <v>68</v>
      </c>
    </row>
    <row r="379" spans="1:16" x14ac:dyDescent="0.2">
      <c r="A379" s="2" t="s">
        <v>143</v>
      </c>
      <c r="B379" s="2" t="s">
        <v>144</v>
      </c>
      <c r="C379" s="2" t="s">
        <v>85</v>
      </c>
      <c r="D379" s="73">
        <f>+VLOOKUP(Table1[[#This Row],[Project Name]],Table2[[Project Name]:[Funding Request]],2,FALSE)</f>
        <v>100000</v>
      </c>
      <c r="E379" s="47">
        <v>3</v>
      </c>
      <c r="F379" s="47">
        <v>3</v>
      </c>
      <c r="G379" s="47">
        <v>2</v>
      </c>
      <c r="H379" s="47">
        <v>2</v>
      </c>
      <c r="I379" s="47">
        <v>2</v>
      </c>
      <c r="J379" s="47">
        <v>1</v>
      </c>
      <c r="K379" s="47">
        <v>5</v>
      </c>
      <c r="L379" s="47">
        <v>3</v>
      </c>
      <c r="M379" s="47">
        <v>2</v>
      </c>
      <c r="N379" s="47">
        <v>3</v>
      </c>
      <c r="O379" s="2" t="s">
        <v>51</v>
      </c>
      <c r="P379" s="2" t="s">
        <v>52</v>
      </c>
    </row>
    <row r="380" spans="1:16" x14ac:dyDescent="0.2">
      <c r="A380" s="2" t="s">
        <v>145</v>
      </c>
      <c r="B380" s="2" t="s">
        <v>146</v>
      </c>
      <c r="C380" s="2" t="s">
        <v>85</v>
      </c>
      <c r="D380" s="73">
        <f>+VLOOKUP(Table1[[#This Row],[Project Name]],Table2[[Project Name]:[Funding Request]],2,FALSE)</f>
        <v>47000</v>
      </c>
      <c r="E380" s="47">
        <v>5</v>
      </c>
      <c r="F380" s="47">
        <v>2</v>
      </c>
      <c r="G380" s="47">
        <v>3</v>
      </c>
      <c r="H380" s="47">
        <v>3</v>
      </c>
      <c r="I380" s="47">
        <v>3</v>
      </c>
      <c r="J380" s="47">
        <v>2</v>
      </c>
      <c r="K380" s="47">
        <v>5</v>
      </c>
      <c r="L380" s="47">
        <v>3</v>
      </c>
      <c r="M380" s="47">
        <v>4</v>
      </c>
      <c r="N380" s="47">
        <v>5</v>
      </c>
      <c r="O380" s="2" t="s">
        <v>65</v>
      </c>
      <c r="P380" s="2" t="s">
        <v>66</v>
      </c>
    </row>
    <row r="381" spans="1:16" x14ac:dyDescent="0.2">
      <c r="A381" s="2" t="s">
        <v>145</v>
      </c>
      <c r="B381" s="2" t="s">
        <v>146</v>
      </c>
      <c r="C381" s="2" t="s">
        <v>85</v>
      </c>
      <c r="D381" s="73">
        <f>+VLOOKUP(Table1[[#This Row],[Project Name]],Table2[[Project Name]:[Funding Request]],2,FALSE)</f>
        <v>47000</v>
      </c>
      <c r="E381" s="47">
        <v>5</v>
      </c>
      <c r="F381" s="47">
        <v>5</v>
      </c>
      <c r="G381" s="47">
        <v>4</v>
      </c>
      <c r="H381" s="47">
        <v>5</v>
      </c>
      <c r="I381" s="47">
        <v>4</v>
      </c>
      <c r="J381" s="47">
        <v>5</v>
      </c>
      <c r="K381" s="47">
        <v>5</v>
      </c>
      <c r="L381" s="47">
        <v>5</v>
      </c>
      <c r="M381" s="47">
        <v>3</v>
      </c>
      <c r="N381" s="47">
        <v>2</v>
      </c>
      <c r="O381" s="2" t="s">
        <v>67</v>
      </c>
      <c r="P381" s="2" t="s">
        <v>68</v>
      </c>
    </row>
    <row r="382" spans="1:16" x14ac:dyDescent="0.2">
      <c r="A382" s="2" t="s">
        <v>145</v>
      </c>
      <c r="B382" s="2" t="s">
        <v>146</v>
      </c>
      <c r="C382" s="2" t="s">
        <v>85</v>
      </c>
      <c r="D382" s="73">
        <f>+VLOOKUP(Table1[[#This Row],[Project Name]],Table2[[Project Name]:[Funding Request]],2,FALSE)</f>
        <v>47000</v>
      </c>
      <c r="E382" s="47">
        <v>5</v>
      </c>
      <c r="F382" s="47">
        <v>3</v>
      </c>
      <c r="G382" s="47">
        <v>3</v>
      </c>
      <c r="H382" s="47">
        <v>3</v>
      </c>
      <c r="I382" s="47">
        <v>3</v>
      </c>
      <c r="J382" s="47">
        <v>4</v>
      </c>
      <c r="K382" s="47">
        <v>5</v>
      </c>
      <c r="L382" s="47">
        <v>2</v>
      </c>
      <c r="M382" s="47">
        <v>2</v>
      </c>
      <c r="N382" s="47">
        <v>1</v>
      </c>
      <c r="O382" s="2" t="s">
        <v>51</v>
      </c>
      <c r="P382" s="2" t="s">
        <v>52</v>
      </c>
    </row>
    <row r="383" spans="1:16" x14ac:dyDescent="0.2">
      <c r="A383" s="2" t="s">
        <v>145</v>
      </c>
      <c r="B383" s="2" t="s">
        <v>146</v>
      </c>
      <c r="C383" s="2" t="s">
        <v>85</v>
      </c>
      <c r="D383" s="73">
        <f>+VLOOKUP(Table1[[#This Row],[Project Name]],Table2[[Project Name]:[Funding Request]],2,FALSE)</f>
        <v>47000</v>
      </c>
      <c r="E383" s="47">
        <v>4</v>
      </c>
      <c r="F383" s="47">
        <v>3</v>
      </c>
      <c r="G383" s="47">
        <v>3</v>
      </c>
      <c r="H383" s="47">
        <v>4</v>
      </c>
      <c r="I383" s="47">
        <v>3</v>
      </c>
      <c r="J383" s="47">
        <v>3</v>
      </c>
      <c r="K383" s="47">
        <v>5</v>
      </c>
      <c r="L383" s="47">
        <v>3</v>
      </c>
      <c r="M383" s="47">
        <v>3</v>
      </c>
      <c r="N383" s="47">
        <v>2</v>
      </c>
      <c r="O383" s="2" t="s">
        <v>53</v>
      </c>
      <c r="P383" s="2" t="s">
        <v>54</v>
      </c>
    </row>
    <row r="384" spans="1:16" x14ac:dyDescent="0.2">
      <c r="A384" s="2" t="s">
        <v>145</v>
      </c>
      <c r="B384" s="2" t="s">
        <v>146</v>
      </c>
      <c r="C384" s="2" t="s">
        <v>85</v>
      </c>
      <c r="D384" s="73">
        <f>+VLOOKUP(Table1[[#This Row],[Project Name]],Table2[[Project Name]:[Funding Request]],2,FALSE)</f>
        <v>47000</v>
      </c>
      <c r="E384" s="47">
        <v>4</v>
      </c>
      <c r="F384" s="47">
        <v>2</v>
      </c>
      <c r="G384" s="47">
        <v>3</v>
      </c>
      <c r="H384" s="47">
        <v>3</v>
      </c>
      <c r="I384" s="47">
        <v>2</v>
      </c>
      <c r="J384" s="47">
        <v>3</v>
      </c>
      <c r="K384" s="47">
        <v>5</v>
      </c>
      <c r="L384" s="47">
        <v>2</v>
      </c>
      <c r="M384" s="47">
        <v>2</v>
      </c>
      <c r="N384" s="47">
        <v>1</v>
      </c>
      <c r="O384" s="2" t="s">
        <v>55</v>
      </c>
      <c r="P384" s="2" t="s">
        <v>56</v>
      </c>
    </row>
    <row r="385" spans="1:16" x14ac:dyDescent="0.2">
      <c r="A385" s="2" t="s">
        <v>145</v>
      </c>
      <c r="B385" s="2" t="s">
        <v>146</v>
      </c>
      <c r="C385" s="2" t="s">
        <v>85</v>
      </c>
      <c r="D385" s="73">
        <f>+VLOOKUP(Table1[[#This Row],[Project Name]],Table2[[Project Name]:[Funding Request]],2,FALSE)</f>
        <v>47000</v>
      </c>
      <c r="E385" s="47">
        <v>1</v>
      </c>
      <c r="F385" s="47">
        <v>2</v>
      </c>
      <c r="G385" s="47">
        <v>2</v>
      </c>
      <c r="H385" s="47">
        <v>2</v>
      </c>
      <c r="I385" s="47">
        <v>2</v>
      </c>
      <c r="J385" s="47">
        <v>2</v>
      </c>
      <c r="K385" s="47">
        <v>5</v>
      </c>
      <c r="L385" s="47">
        <v>2</v>
      </c>
      <c r="M385" s="47">
        <v>1</v>
      </c>
      <c r="N385" s="47">
        <v>1</v>
      </c>
      <c r="O385" s="2" t="s">
        <v>57</v>
      </c>
      <c r="P385" s="2" t="s">
        <v>58</v>
      </c>
    </row>
    <row r="386" spans="1:16" x14ac:dyDescent="0.2">
      <c r="A386" s="2" t="s">
        <v>145</v>
      </c>
      <c r="B386" s="2" t="s">
        <v>146</v>
      </c>
      <c r="C386" s="2" t="s">
        <v>85</v>
      </c>
      <c r="D386" s="73">
        <f>+VLOOKUP(Table1[[#This Row],[Project Name]],Table2[[Project Name]:[Funding Request]],2,FALSE)</f>
        <v>47000</v>
      </c>
      <c r="E386" s="47">
        <v>4</v>
      </c>
      <c r="F386" s="47">
        <v>3</v>
      </c>
      <c r="G386" s="47">
        <v>3</v>
      </c>
      <c r="H386" s="47">
        <v>3</v>
      </c>
      <c r="I386" s="47">
        <v>3</v>
      </c>
      <c r="J386" s="47">
        <v>3</v>
      </c>
      <c r="K386" s="47">
        <v>5</v>
      </c>
      <c r="L386" s="47">
        <v>3</v>
      </c>
      <c r="M386" s="47">
        <v>3</v>
      </c>
      <c r="N386" s="47">
        <v>1</v>
      </c>
      <c r="O386" s="2" t="s">
        <v>59</v>
      </c>
      <c r="P386" s="2" t="s">
        <v>60</v>
      </c>
    </row>
    <row r="387" spans="1:16" x14ac:dyDescent="0.2">
      <c r="A387" s="2" t="s">
        <v>145</v>
      </c>
      <c r="B387" s="2" t="s">
        <v>146</v>
      </c>
      <c r="C387" s="2" t="s">
        <v>85</v>
      </c>
      <c r="D387" s="73">
        <f>+VLOOKUP(Table1[[#This Row],[Project Name]],Table2[[Project Name]:[Funding Request]],2,FALSE)</f>
        <v>47000</v>
      </c>
      <c r="E387" s="47">
        <v>5</v>
      </c>
      <c r="F387" s="47">
        <v>5</v>
      </c>
      <c r="G387" s="47">
        <v>3</v>
      </c>
      <c r="H387" s="47">
        <v>5</v>
      </c>
      <c r="I387" s="47">
        <v>4</v>
      </c>
      <c r="J387" s="47">
        <v>4</v>
      </c>
      <c r="K387" s="47">
        <v>3</v>
      </c>
      <c r="L387" s="47">
        <v>5</v>
      </c>
      <c r="M387" s="47">
        <v>5</v>
      </c>
      <c r="N387" s="47">
        <v>4</v>
      </c>
      <c r="O387" s="2" t="s">
        <v>61</v>
      </c>
      <c r="P387" s="2" t="s">
        <v>62</v>
      </c>
    </row>
    <row r="388" spans="1:16" x14ac:dyDescent="0.2">
      <c r="A388" s="2" t="s">
        <v>145</v>
      </c>
      <c r="B388" s="2" t="s">
        <v>146</v>
      </c>
      <c r="C388" s="2" t="s">
        <v>85</v>
      </c>
      <c r="D388" s="73">
        <f>+VLOOKUP(Table1[[#This Row],[Project Name]],Table2[[Project Name]:[Funding Request]],2,FALSE)</f>
        <v>47000</v>
      </c>
      <c r="E388" s="47">
        <v>5</v>
      </c>
      <c r="F388" s="47">
        <v>3</v>
      </c>
      <c r="G388" s="47">
        <v>3</v>
      </c>
      <c r="H388" s="47">
        <v>4</v>
      </c>
      <c r="I388" s="47">
        <v>3</v>
      </c>
      <c r="J388" s="47">
        <v>3</v>
      </c>
      <c r="K388" s="47">
        <v>5</v>
      </c>
      <c r="L388" s="47">
        <v>3</v>
      </c>
      <c r="M388" s="47">
        <v>3</v>
      </c>
      <c r="N388" s="47">
        <v>2</v>
      </c>
      <c r="O388" s="2" t="s">
        <v>63</v>
      </c>
      <c r="P388" s="2" t="s">
        <v>64</v>
      </c>
    </row>
    <row r="389" spans="1:16" x14ac:dyDescent="0.2">
      <c r="A389" s="2" t="s">
        <v>147</v>
      </c>
      <c r="B389" s="2" t="s">
        <v>148</v>
      </c>
      <c r="C389" s="2" t="s">
        <v>71</v>
      </c>
      <c r="D389" s="73">
        <f>+VLOOKUP(Table1[[#This Row],[Project Name]],Table2[[Project Name]:[Funding Request]],2,FALSE)</f>
        <v>70000</v>
      </c>
      <c r="E389" s="47">
        <v>4</v>
      </c>
      <c r="F389" s="47">
        <v>4</v>
      </c>
      <c r="G389" s="47">
        <v>5</v>
      </c>
      <c r="H389" s="47">
        <v>2</v>
      </c>
      <c r="I389" s="47">
        <v>2</v>
      </c>
      <c r="J389" s="47">
        <v>2</v>
      </c>
      <c r="K389" s="47">
        <v>2</v>
      </c>
      <c r="L389" s="47">
        <v>5</v>
      </c>
      <c r="M389" s="47">
        <v>5</v>
      </c>
      <c r="N389" s="47">
        <v>3</v>
      </c>
      <c r="O389" s="2" t="s">
        <v>55</v>
      </c>
      <c r="P389" s="2" t="s">
        <v>56</v>
      </c>
    </row>
    <row r="390" spans="1:16" x14ac:dyDescent="0.2">
      <c r="A390" s="2" t="s">
        <v>147</v>
      </c>
      <c r="B390" s="2" t="s">
        <v>148</v>
      </c>
      <c r="C390" s="2" t="s">
        <v>71</v>
      </c>
      <c r="D390" s="73">
        <f>+VLOOKUP(Table1[[#This Row],[Project Name]],Table2[[Project Name]:[Funding Request]],2,FALSE)</f>
        <v>70000</v>
      </c>
      <c r="E390" s="47">
        <v>2</v>
      </c>
      <c r="F390" s="47">
        <v>2</v>
      </c>
      <c r="G390" s="47">
        <v>4</v>
      </c>
      <c r="H390" s="47">
        <v>2</v>
      </c>
      <c r="I390" s="47">
        <v>2</v>
      </c>
      <c r="J390" s="47">
        <v>2</v>
      </c>
      <c r="K390" s="47">
        <v>5</v>
      </c>
      <c r="L390" s="47">
        <v>3</v>
      </c>
      <c r="M390" s="47">
        <v>3</v>
      </c>
      <c r="N390" s="47">
        <v>2</v>
      </c>
      <c r="O390" s="2" t="s">
        <v>57</v>
      </c>
      <c r="P390" s="2" t="s">
        <v>58</v>
      </c>
    </row>
    <row r="391" spans="1:16" x14ac:dyDescent="0.2">
      <c r="A391" s="2" t="s">
        <v>147</v>
      </c>
      <c r="B391" s="2" t="s">
        <v>148</v>
      </c>
      <c r="C391" s="2" t="s">
        <v>71</v>
      </c>
      <c r="D391" s="73">
        <f>+VLOOKUP(Table1[[#This Row],[Project Name]],Table2[[Project Name]:[Funding Request]],2,FALSE)</f>
        <v>70000</v>
      </c>
      <c r="E391" s="47">
        <v>4</v>
      </c>
      <c r="F391" s="47">
        <v>3</v>
      </c>
      <c r="G391" s="47">
        <v>4</v>
      </c>
      <c r="H391" s="47">
        <v>2</v>
      </c>
      <c r="I391" s="47">
        <v>2</v>
      </c>
      <c r="J391" s="47">
        <v>3</v>
      </c>
      <c r="K391" s="47">
        <v>2</v>
      </c>
      <c r="L391" s="47">
        <v>4</v>
      </c>
      <c r="M391" s="47">
        <v>3</v>
      </c>
      <c r="N391" s="47">
        <v>3</v>
      </c>
      <c r="O391" s="2" t="s">
        <v>59</v>
      </c>
      <c r="P391" s="2" t="s">
        <v>60</v>
      </c>
    </row>
    <row r="392" spans="1:16" x14ac:dyDescent="0.2">
      <c r="A392" s="2" t="s">
        <v>147</v>
      </c>
      <c r="B392" s="2" t="s">
        <v>148</v>
      </c>
      <c r="C392" s="2" t="s">
        <v>71</v>
      </c>
      <c r="D392" s="73">
        <f>+VLOOKUP(Table1[[#This Row],[Project Name]],Table2[[Project Name]:[Funding Request]],2,FALSE)</f>
        <v>70000</v>
      </c>
      <c r="E392" s="47">
        <v>4</v>
      </c>
      <c r="F392" s="47">
        <v>5</v>
      </c>
      <c r="G392" s="47">
        <v>5</v>
      </c>
      <c r="H392" s="47">
        <v>5</v>
      </c>
      <c r="I392" s="47">
        <v>5</v>
      </c>
      <c r="J392" s="47">
        <v>5</v>
      </c>
      <c r="K392" s="47">
        <v>3</v>
      </c>
      <c r="L392" s="47">
        <v>5</v>
      </c>
      <c r="M392" s="47">
        <v>5</v>
      </c>
      <c r="N392" s="47">
        <v>4</v>
      </c>
      <c r="O392" s="2" t="s">
        <v>61</v>
      </c>
      <c r="P392" s="2" t="s">
        <v>62</v>
      </c>
    </row>
    <row r="393" spans="1:16" x14ac:dyDescent="0.2">
      <c r="A393" s="2" t="s">
        <v>147</v>
      </c>
      <c r="B393" s="2" t="s">
        <v>148</v>
      </c>
      <c r="C393" s="2" t="s">
        <v>71</v>
      </c>
      <c r="D393" s="73">
        <f>+VLOOKUP(Table1[[#This Row],[Project Name]],Table2[[Project Name]:[Funding Request]],2,FALSE)</f>
        <v>70000</v>
      </c>
      <c r="E393" s="47">
        <v>3</v>
      </c>
      <c r="F393" s="47">
        <v>4</v>
      </c>
      <c r="G393" s="47">
        <v>5</v>
      </c>
      <c r="H393" s="47">
        <v>3</v>
      </c>
      <c r="I393" s="47">
        <v>2</v>
      </c>
      <c r="J393" s="47">
        <v>2</v>
      </c>
      <c r="K393" s="47">
        <v>3</v>
      </c>
      <c r="L393" s="47">
        <v>4</v>
      </c>
      <c r="M393" s="47">
        <v>3</v>
      </c>
      <c r="N393" s="47">
        <v>3</v>
      </c>
      <c r="O393" s="2" t="s">
        <v>63</v>
      </c>
      <c r="P393" s="2" t="s">
        <v>64</v>
      </c>
    </row>
    <row r="394" spans="1:16" x14ac:dyDescent="0.2">
      <c r="A394" s="2" t="s">
        <v>147</v>
      </c>
      <c r="B394" s="2" t="s">
        <v>148</v>
      </c>
      <c r="C394" s="2" t="s">
        <v>71</v>
      </c>
      <c r="D394" s="73">
        <f>+VLOOKUP(Table1[[#This Row],[Project Name]],Table2[[Project Name]:[Funding Request]],2,FALSE)</f>
        <v>70000</v>
      </c>
      <c r="E394" s="47">
        <v>5</v>
      </c>
      <c r="F394" s="47">
        <v>5</v>
      </c>
      <c r="G394" s="47">
        <v>5</v>
      </c>
      <c r="H394" s="47">
        <v>5</v>
      </c>
      <c r="I394" s="47">
        <v>5</v>
      </c>
      <c r="J394" s="47">
        <v>4</v>
      </c>
      <c r="K394" s="47">
        <v>5</v>
      </c>
      <c r="L394" s="47">
        <v>5</v>
      </c>
      <c r="M394" s="47">
        <v>5</v>
      </c>
      <c r="N394" s="47">
        <v>3</v>
      </c>
      <c r="O394" s="2" t="s">
        <v>65</v>
      </c>
      <c r="P394" s="2" t="s">
        <v>66</v>
      </c>
    </row>
    <row r="395" spans="1:16" x14ac:dyDescent="0.2">
      <c r="A395" s="2" t="s">
        <v>147</v>
      </c>
      <c r="B395" s="2" t="s">
        <v>148</v>
      </c>
      <c r="C395" s="2" t="s">
        <v>71</v>
      </c>
      <c r="D395" s="73">
        <f>+VLOOKUP(Table1[[#This Row],[Project Name]],Table2[[Project Name]:[Funding Request]],2,FALSE)</f>
        <v>70000</v>
      </c>
      <c r="E395" s="47">
        <v>4</v>
      </c>
      <c r="F395" s="47">
        <v>4</v>
      </c>
      <c r="G395" s="47">
        <v>2</v>
      </c>
      <c r="H395" s="47">
        <v>2</v>
      </c>
      <c r="I395" s="47">
        <v>2</v>
      </c>
      <c r="J395" s="47">
        <v>2</v>
      </c>
      <c r="K395" s="47">
        <v>3</v>
      </c>
      <c r="L395" s="47">
        <v>3</v>
      </c>
      <c r="M395" s="47">
        <v>2</v>
      </c>
      <c r="N395" s="47">
        <v>2</v>
      </c>
      <c r="O395" s="2" t="s">
        <v>67</v>
      </c>
      <c r="P395" s="2" t="s">
        <v>68</v>
      </c>
    </row>
    <row r="396" spans="1:16" x14ac:dyDescent="0.2">
      <c r="A396" s="2" t="s">
        <v>147</v>
      </c>
      <c r="B396" s="2" t="s">
        <v>148</v>
      </c>
      <c r="C396" s="2" t="s">
        <v>71</v>
      </c>
      <c r="D396" s="73">
        <f>+VLOOKUP(Table1[[#This Row],[Project Name]],Table2[[Project Name]:[Funding Request]],2,FALSE)</f>
        <v>70000</v>
      </c>
      <c r="E396" s="47">
        <v>4</v>
      </c>
      <c r="F396" s="47">
        <v>4</v>
      </c>
      <c r="G396" s="47">
        <v>5</v>
      </c>
      <c r="H396" s="47">
        <v>3</v>
      </c>
      <c r="I396" s="47">
        <v>4</v>
      </c>
      <c r="J396" s="47">
        <v>3</v>
      </c>
      <c r="K396" s="47">
        <v>2</v>
      </c>
      <c r="L396" s="47">
        <v>5</v>
      </c>
      <c r="M396" s="47">
        <v>4</v>
      </c>
      <c r="N396" s="47">
        <v>3</v>
      </c>
      <c r="O396" s="2" t="s">
        <v>51</v>
      </c>
      <c r="P396" s="2" t="s">
        <v>52</v>
      </c>
    </row>
    <row r="397" spans="1:16" x14ac:dyDescent="0.2">
      <c r="A397" s="2" t="s">
        <v>147</v>
      </c>
      <c r="B397" s="2" t="s">
        <v>148</v>
      </c>
      <c r="C397" s="2" t="s">
        <v>71</v>
      </c>
      <c r="D397" s="73">
        <f>+VLOOKUP(Table1[[#This Row],[Project Name]],Table2[[Project Name]:[Funding Request]],2,FALSE)</f>
        <v>70000</v>
      </c>
      <c r="E397" s="47">
        <v>5</v>
      </c>
      <c r="F397" s="47">
        <v>4</v>
      </c>
      <c r="G397" s="47">
        <v>5</v>
      </c>
      <c r="H397" s="47">
        <v>4</v>
      </c>
      <c r="I397" s="47">
        <v>5</v>
      </c>
      <c r="J397" s="47">
        <v>4</v>
      </c>
      <c r="K397" s="47">
        <v>3</v>
      </c>
      <c r="L397" s="47">
        <v>3</v>
      </c>
      <c r="M397" s="47">
        <v>1</v>
      </c>
      <c r="N397" s="47">
        <v>3</v>
      </c>
      <c r="O397" s="2" t="s">
        <v>53</v>
      </c>
      <c r="P397" s="2" t="s">
        <v>54</v>
      </c>
    </row>
    <row r="398" spans="1:16" x14ac:dyDescent="0.2">
      <c r="A398" s="2" t="s">
        <v>149</v>
      </c>
      <c r="B398" s="2" t="s">
        <v>150</v>
      </c>
      <c r="C398" s="2" t="s">
        <v>78</v>
      </c>
      <c r="D398" s="73">
        <f>+VLOOKUP(Table1[[#This Row],[Project Name]],Table2[[Project Name]:[Funding Request]],2,FALSE)</f>
        <v>85000</v>
      </c>
      <c r="E398" s="47">
        <v>5</v>
      </c>
      <c r="F398" s="47">
        <v>5</v>
      </c>
      <c r="G398" s="47">
        <v>5</v>
      </c>
      <c r="H398" s="47">
        <v>5</v>
      </c>
      <c r="I398" s="47">
        <v>5</v>
      </c>
      <c r="J398" s="47">
        <v>5</v>
      </c>
      <c r="K398" s="47">
        <v>5</v>
      </c>
      <c r="L398" s="47">
        <v>3</v>
      </c>
      <c r="M398" s="47">
        <v>5</v>
      </c>
      <c r="N398" s="47">
        <v>3</v>
      </c>
      <c r="O398" s="2" t="s">
        <v>51</v>
      </c>
      <c r="P398" s="2" t="s">
        <v>52</v>
      </c>
    </row>
    <row r="399" spans="1:16" x14ac:dyDescent="0.2">
      <c r="A399" s="2" t="s">
        <v>149</v>
      </c>
      <c r="B399" s="2" t="s">
        <v>150</v>
      </c>
      <c r="C399" s="2" t="s">
        <v>78</v>
      </c>
      <c r="D399" s="73">
        <f>+VLOOKUP(Table1[[#This Row],[Project Name]],Table2[[Project Name]:[Funding Request]],2,FALSE)</f>
        <v>85000</v>
      </c>
      <c r="E399" s="47">
        <v>4</v>
      </c>
      <c r="F399" s="47">
        <v>3</v>
      </c>
      <c r="G399" s="47">
        <v>5</v>
      </c>
      <c r="H399" s="47">
        <v>5</v>
      </c>
      <c r="I399" s="47">
        <v>3</v>
      </c>
      <c r="J399" s="47">
        <v>4</v>
      </c>
      <c r="K399" s="47">
        <v>5</v>
      </c>
      <c r="L399" s="47">
        <v>4</v>
      </c>
      <c r="M399" s="47">
        <v>3</v>
      </c>
      <c r="N399" s="47">
        <v>3</v>
      </c>
      <c r="O399" s="2" t="s">
        <v>53</v>
      </c>
      <c r="P399" s="2" t="s">
        <v>54</v>
      </c>
    </row>
    <row r="400" spans="1:16" x14ac:dyDescent="0.2">
      <c r="A400" s="2" t="s">
        <v>149</v>
      </c>
      <c r="B400" s="2" t="s">
        <v>150</v>
      </c>
      <c r="C400" s="2" t="s">
        <v>78</v>
      </c>
      <c r="D400" s="73">
        <f>+VLOOKUP(Table1[[#This Row],[Project Name]],Table2[[Project Name]:[Funding Request]],2,FALSE)</f>
        <v>85000</v>
      </c>
      <c r="E400" s="47">
        <v>5</v>
      </c>
      <c r="F400" s="47">
        <v>5</v>
      </c>
      <c r="G400" s="47">
        <v>5</v>
      </c>
      <c r="H400" s="47">
        <v>5</v>
      </c>
      <c r="I400" s="47">
        <v>4</v>
      </c>
      <c r="J400" s="47">
        <v>3</v>
      </c>
      <c r="K400" s="47">
        <v>5</v>
      </c>
      <c r="L400" s="47">
        <v>2</v>
      </c>
      <c r="M400" s="47">
        <v>5</v>
      </c>
      <c r="N400" s="47">
        <v>5</v>
      </c>
      <c r="O400" s="2" t="s">
        <v>55</v>
      </c>
      <c r="P400" s="2" t="s">
        <v>56</v>
      </c>
    </row>
    <row r="401" spans="1:16" x14ac:dyDescent="0.2">
      <c r="A401" s="2" t="s">
        <v>149</v>
      </c>
      <c r="B401" s="2" t="s">
        <v>150</v>
      </c>
      <c r="C401" s="2" t="s">
        <v>78</v>
      </c>
      <c r="D401" s="73">
        <f>+VLOOKUP(Table1[[#This Row],[Project Name]],Table2[[Project Name]:[Funding Request]],2,FALSE)</f>
        <v>85000</v>
      </c>
      <c r="E401" s="47">
        <v>3</v>
      </c>
      <c r="F401" s="47">
        <v>3</v>
      </c>
      <c r="G401" s="47">
        <v>4</v>
      </c>
      <c r="H401" s="47">
        <v>3</v>
      </c>
      <c r="I401" s="47">
        <v>4</v>
      </c>
      <c r="J401" s="47">
        <v>3</v>
      </c>
      <c r="K401" s="47">
        <v>5</v>
      </c>
      <c r="L401" s="47">
        <v>3</v>
      </c>
      <c r="M401" s="47">
        <v>4</v>
      </c>
      <c r="N401" s="47">
        <v>3</v>
      </c>
      <c r="O401" s="2" t="s">
        <v>57</v>
      </c>
      <c r="P401" s="2" t="s">
        <v>58</v>
      </c>
    </row>
    <row r="402" spans="1:16" x14ac:dyDescent="0.2">
      <c r="A402" s="2" t="s">
        <v>149</v>
      </c>
      <c r="B402" s="2" t="s">
        <v>150</v>
      </c>
      <c r="C402" s="2" t="s">
        <v>78</v>
      </c>
      <c r="D402" s="73">
        <f>+VLOOKUP(Table1[[#This Row],[Project Name]],Table2[[Project Name]:[Funding Request]],2,FALSE)</f>
        <v>85000</v>
      </c>
      <c r="E402" s="47">
        <v>4</v>
      </c>
      <c r="F402" s="47">
        <v>4</v>
      </c>
      <c r="G402" s="47">
        <v>4</v>
      </c>
      <c r="H402" s="47">
        <v>4</v>
      </c>
      <c r="I402" s="47">
        <v>4</v>
      </c>
      <c r="J402" s="47">
        <v>4</v>
      </c>
      <c r="K402" s="47">
        <v>5</v>
      </c>
      <c r="L402" s="47">
        <v>4</v>
      </c>
      <c r="M402" s="47">
        <v>3</v>
      </c>
      <c r="N402" s="47">
        <v>3</v>
      </c>
      <c r="O402" s="2" t="s">
        <v>59</v>
      </c>
      <c r="P402" s="2" t="s">
        <v>60</v>
      </c>
    </row>
    <row r="403" spans="1:16" x14ac:dyDescent="0.2">
      <c r="A403" s="2" t="s">
        <v>149</v>
      </c>
      <c r="B403" s="2" t="s">
        <v>150</v>
      </c>
      <c r="C403" s="2" t="s">
        <v>78</v>
      </c>
      <c r="D403" s="73">
        <f>+VLOOKUP(Table1[[#This Row],[Project Name]],Table2[[Project Name]:[Funding Request]],2,FALSE)</f>
        <v>85000</v>
      </c>
      <c r="E403" s="47">
        <v>3</v>
      </c>
      <c r="F403" s="47">
        <v>3</v>
      </c>
      <c r="G403" s="47">
        <v>2</v>
      </c>
      <c r="H403" s="47">
        <v>3</v>
      </c>
      <c r="I403" s="47">
        <v>2</v>
      </c>
      <c r="J403" s="47">
        <v>1</v>
      </c>
      <c r="K403" s="47">
        <v>5</v>
      </c>
      <c r="L403" s="47">
        <v>2</v>
      </c>
      <c r="M403" s="47">
        <v>4</v>
      </c>
      <c r="N403" s="47">
        <v>3</v>
      </c>
      <c r="O403" s="2" t="s">
        <v>61</v>
      </c>
      <c r="P403" s="2" t="s">
        <v>62</v>
      </c>
    </row>
    <row r="404" spans="1:16" x14ac:dyDescent="0.2">
      <c r="A404" s="2" t="s">
        <v>149</v>
      </c>
      <c r="B404" s="2" t="s">
        <v>150</v>
      </c>
      <c r="C404" s="2" t="s">
        <v>78</v>
      </c>
      <c r="D404" s="73">
        <f>+VLOOKUP(Table1[[#This Row],[Project Name]],Table2[[Project Name]:[Funding Request]],2,FALSE)</f>
        <v>85000</v>
      </c>
      <c r="E404" s="47">
        <v>4</v>
      </c>
      <c r="F404" s="47">
        <v>4</v>
      </c>
      <c r="G404" s="47">
        <v>5</v>
      </c>
      <c r="H404" s="47">
        <v>5</v>
      </c>
      <c r="I404" s="47">
        <v>4</v>
      </c>
      <c r="J404" s="47">
        <v>4</v>
      </c>
      <c r="K404" s="47">
        <v>5</v>
      </c>
      <c r="L404" s="47">
        <v>4</v>
      </c>
      <c r="M404" s="47">
        <v>5</v>
      </c>
      <c r="N404" s="47">
        <v>4</v>
      </c>
      <c r="O404" s="2" t="s">
        <v>63</v>
      </c>
      <c r="P404" s="2" t="s">
        <v>64</v>
      </c>
    </row>
    <row r="405" spans="1:16" x14ac:dyDescent="0.2">
      <c r="A405" s="2" t="s">
        <v>149</v>
      </c>
      <c r="B405" s="2" t="s">
        <v>150</v>
      </c>
      <c r="C405" s="2" t="s">
        <v>78</v>
      </c>
      <c r="D405" s="73">
        <f>+VLOOKUP(Table1[[#This Row],[Project Name]],Table2[[Project Name]:[Funding Request]],2,FALSE)</f>
        <v>85000</v>
      </c>
      <c r="E405" s="47">
        <v>5</v>
      </c>
      <c r="F405" s="47">
        <v>5</v>
      </c>
      <c r="G405" s="47">
        <v>5</v>
      </c>
      <c r="H405" s="47">
        <v>5</v>
      </c>
      <c r="I405" s="47">
        <v>5</v>
      </c>
      <c r="J405" s="47">
        <v>5</v>
      </c>
      <c r="K405" s="47">
        <v>5</v>
      </c>
      <c r="L405" s="47">
        <v>5</v>
      </c>
      <c r="M405" s="47">
        <v>5</v>
      </c>
      <c r="N405" s="47">
        <v>5</v>
      </c>
      <c r="O405" s="2" t="s">
        <v>65</v>
      </c>
      <c r="P405" s="2" t="s">
        <v>66</v>
      </c>
    </row>
    <row r="406" spans="1:16" x14ac:dyDescent="0.2">
      <c r="A406" s="2" t="s">
        <v>149</v>
      </c>
      <c r="B406" s="2" t="s">
        <v>150</v>
      </c>
      <c r="C406" s="2" t="s">
        <v>78</v>
      </c>
      <c r="D406" s="73">
        <f>+VLOOKUP(Table1[[#This Row],[Project Name]],Table2[[Project Name]:[Funding Request]],2,FALSE)</f>
        <v>85000</v>
      </c>
      <c r="E406" s="47">
        <v>5</v>
      </c>
      <c r="F406" s="47">
        <v>4</v>
      </c>
      <c r="G406" s="47">
        <v>4</v>
      </c>
      <c r="H406" s="47">
        <v>4</v>
      </c>
      <c r="I406" s="47">
        <v>4</v>
      </c>
      <c r="J406" s="47">
        <v>4</v>
      </c>
      <c r="K406" s="47">
        <v>5</v>
      </c>
      <c r="L406" s="47">
        <v>3</v>
      </c>
      <c r="M406" s="47">
        <v>4</v>
      </c>
      <c r="N406" s="47">
        <v>3</v>
      </c>
      <c r="O406" s="2" t="s">
        <v>67</v>
      </c>
      <c r="P406" s="2" t="s">
        <v>68</v>
      </c>
    </row>
    <row r="407" spans="1:16" x14ac:dyDescent="0.2">
      <c r="A407" s="2" t="s">
        <v>151</v>
      </c>
      <c r="B407" s="2" t="s">
        <v>152</v>
      </c>
      <c r="C407" s="2" t="s">
        <v>71</v>
      </c>
      <c r="D407" s="73">
        <f>+VLOOKUP(Table1[[#This Row],[Project Name]],Table2[[Project Name]:[Funding Request]],2,FALSE)</f>
        <v>36000</v>
      </c>
      <c r="E407" s="47">
        <v>5</v>
      </c>
      <c r="F407" s="47">
        <v>4</v>
      </c>
      <c r="G407" s="47">
        <v>3</v>
      </c>
      <c r="H407" s="47">
        <v>3</v>
      </c>
      <c r="I407" s="47">
        <v>3</v>
      </c>
      <c r="J407" s="47">
        <v>4</v>
      </c>
      <c r="K407" s="47">
        <v>4</v>
      </c>
      <c r="L407" s="47">
        <v>4</v>
      </c>
      <c r="M407" s="47">
        <v>4</v>
      </c>
      <c r="N407" s="47">
        <v>4</v>
      </c>
      <c r="O407" s="2" t="s">
        <v>55</v>
      </c>
      <c r="P407" s="2" t="s">
        <v>56</v>
      </c>
    </row>
    <row r="408" spans="1:16" x14ac:dyDescent="0.2">
      <c r="A408" s="2" t="s">
        <v>151</v>
      </c>
      <c r="B408" s="2" t="s">
        <v>152</v>
      </c>
      <c r="C408" s="2" t="s">
        <v>71</v>
      </c>
      <c r="D408" s="73">
        <f>+VLOOKUP(Table1[[#This Row],[Project Name]],Table2[[Project Name]:[Funding Request]],2,FALSE)</f>
        <v>36000</v>
      </c>
      <c r="E408" s="47">
        <v>3</v>
      </c>
      <c r="F408" s="47">
        <v>2</v>
      </c>
      <c r="G408" s="47">
        <v>2</v>
      </c>
      <c r="H408" s="47">
        <v>3</v>
      </c>
      <c r="I408" s="47">
        <v>3</v>
      </c>
      <c r="J408" s="47">
        <v>3</v>
      </c>
      <c r="K408" s="47">
        <v>5</v>
      </c>
      <c r="L408" s="47">
        <v>3</v>
      </c>
      <c r="M408" s="47">
        <v>3</v>
      </c>
      <c r="N408" s="47">
        <v>3</v>
      </c>
      <c r="O408" s="2" t="s">
        <v>57</v>
      </c>
      <c r="P408" s="2" t="s">
        <v>58</v>
      </c>
    </row>
    <row r="409" spans="1:16" x14ac:dyDescent="0.2">
      <c r="A409" s="2" t="s">
        <v>151</v>
      </c>
      <c r="B409" s="2" t="s">
        <v>152</v>
      </c>
      <c r="C409" s="2" t="s">
        <v>71</v>
      </c>
      <c r="D409" s="73">
        <f>+VLOOKUP(Table1[[#This Row],[Project Name]],Table2[[Project Name]:[Funding Request]],2,FALSE)</f>
        <v>36000</v>
      </c>
      <c r="E409" s="47">
        <v>5</v>
      </c>
      <c r="F409" s="47">
        <v>4</v>
      </c>
      <c r="G409" s="47">
        <v>4</v>
      </c>
      <c r="H409" s="47">
        <v>5</v>
      </c>
      <c r="I409" s="47">
        <v>4</v>
      </c>
      <c r="J409" s="47">
        <v>5</v>
      </c>
      <c r="K409" s="47">
        <v>4</v>
      </c>
      <c r="L409" s="47">
        <v>4</v>
      </c>
      <c r="M409" s="47">
        <v>4</v>
      </c>
      <c r="N409" s="47">
        <v>3</v>
      </c>
      <c r="O409" s="2" t="s">
        <v>59</v>
      </c>
      <c r="P409" s="2" t="s">
        <v>60</v>
      </c>
    </row>
    <row r="410" spans="1:16" x14ac:dyDescent="0.2">
      <c r="A410" s="2" t="s">
        <v>151</v>
      </c>
      <c r="B410" s="2" t="s">
        <v>152</v>
      </c>
      <c r="C410" s="2" t="s">
        <v>71</v>
      </c>
      <c r="D410" s="73">
        <f>+VLOOKUP(Table1[[#This Row],[Project Name]],Table2[[Project Name]:[Funding Request]],2,FALSE)</f>
        <v>36000</v>
      </c>
      <c r="E410" s="47">
        <v>5</v>
      </c>
      <c r="F410" s="47">
        <v>5</v>
      </c>
      <c r="G410" s="47">
        <v>5</v>
      </c>
      <c r="H410" s="47">
        <v>5</v>
      </c>
      <c r="I410" s="47">
        <v>5</v>
      </c>
      <c r="J410" s="47">
        <v>5</v>
      </c>
      <c r="K410" s="47">
        <v>3</v>
      </c>
      <c r="L410" s="47">
        <v>5</v>
      </c>
      <c r="M410" s="47">
        <v>5</v>
      </c>
      <c r="N410" s="47">
        <v>5</v>
      </c>
      <c r="O410" s="2" t="s">
        <v>61</v>
      </c>
      <c r="P410" s="2" t="s">
        <v>62</v>
      </c>
    </row>
    <row r="411" spans="1:16" x14ac:dyDescent="0.2">
      <c r="A411" s="2" t="s">
        <v>151</v>
      </c>
      <c r="B411" s="2" t="s">
        <v>152</v>
      </c>
      <c r="C411" s="2" t="s">
        <v>71</v>
      </c>
      <c r="D411" s="73">
        <f>+VLOOKUP(Table1[[#This Row],[Project Name]],Table2[[Project Name]:[Funding Request]],2,FALSE)</f>
        <v>36000</v>
      </c>
      <c r="E411" s="47">
        <v>4</v>
      </c>
      <c r="F411" s="47">
        <v>3</v>
      </c>
      <c r="G411" s="47">
        <v>3</v>
      </c>
      <c r="H411" s="47">
        <v>4</v>
      </c>
      <c r="I411" s="47">
        <v>4</v>
      </c>
      <c r="J411" s="47">
        <v>4</v>
      </c>
      <c r="K411" s="47">
        <v>4</v>
      </c>
      <c r="L411" s="47">
        <v>3</v>
      </c>
      <c r="M411" s="47">
        <v>4</v>
      </c>
      <c r="N411" s="47">
        <v>3</v>
      </c>
      <c r="O411" s="2" t="s">
        <v>63</v>
      </c>
      <c r="P411" s="2" t="s">
        <v>64</v>
      </c>
    </row>
    <row r="412" spans="1:16" x14ac:dyDescent="0.2">
      <c r="A412" s="2" t="s">
        <v>151</v>
      </c>
      <c r="B412" s="2" t="s">
        <v>152</v>
      </c>
      <c r="C412" s="2" t="s">
        <v>71</v>
      </c>
      <c r="D412" s="73">
        <f>+VLOOKUP(Table1[[#This Row],[Project Name]],Table2[[Project Name]:[Funding Request]],2,FALSE)</f>
        <v>36000</v>
      </c>
      <c r="E412" s="47">
        <v>5</v>
      </c>
      <c r="F412" s="47">
        <v>2</v>
      </c>
      <c r="G412" s="47">
        <v>4</v>
      </c>
      <c r="H412" s="47">
        <v>3</v>
      </c>
      <c r="I412" s="47">
        <v>4</v>
      </c>
      <c r="J412" s="47">
        <v>5</v>
      </c>
      <c r="K412" s="47">
        <v>5</v>
      </c>
      <c r="L412" s="47">
        <v>3</v>
      </c>
      <c r="M412" s="47">
        <v>5</v>
      </c>
      <c r="N412" s="47">
        <v>5</v>
      </c>
      <c r="O412" s="2" t="s">
        <v>65</v>
      </c>
      <c r="P412" s="2" t="s">
        <v>66</v>
      </c>
    </row>
    <row r="413" spans="1:16" x14ac:dyDescent="0.2">
      <c r="A413" s="2" t="s">
        <v>151</v>
      </c>
      <c r="B413" s="2" t="s">
        <v>152</v>
      </c>
      <c r="C413" s="2" t="s">
        <v>71</v>
      </c>
      <c r="D413" s="73">
        <f>+VLOOKUP(Table1[[#This Row],[Project Name]],Table2[[Project Name]:[Funding Request]],2,FALSE)</f>
        <v>36000</v>
      </c>
      <c r="E413" s="47">
        <v>5</v>
      </c>
      <c r="F413" s="47">
        <v>4</v>
      </c>
      <c r="G413" s="47">
        <v>3</v>
      </c>
      <c r="H413" s="47">
        <v>4</v>
      </c>
      <c r="I413" s="47">
        <v>5</v>
      </c>
      <c r="J413" s="47">
        <v>5</v>
      </c>
      <c r="K413" s="47">
        <v>4</v>
      </c>
      <c r="L413" s="47">
        <v>4</v>
      </c>
      <c r="M413" s="47">
        <v>4</v>
      </c>
      <c r="N413" s="47">
        <v>3</v>
      </c>
      <c r="O413" s="2" t="s">
        <v>67</v>
      </c>
      <c r="P413" s="2" t="s">
        <v>68</v>
      </c>
    </row>
    <row r="414" spans="1:16" x14ac:dyDescent="0.2">
      <c r="A414" s="2" t="s">
        <v>151</v>
      </c>
      <c r="B414" s="2" t="s">
        <v>152</v>
      </c>
      <c r="C414" s="2" t="s">
        <v>71</v>
      </c>
      <c r="D414" s="73">
        <f>+VLOOKUP(Table1[[#This Row],[Project Name]],Table2[[Project Name]:[Funding Request]],2,FALSE)</f>
        <v>36000</v>
      </c>
      <c r="E414" s="47">
        <v>5</v>
      </c>
      <c r="F414" s="47">
        <v>4</v>
      </c>
      <c r="G414" s="47">
        <v>3</v>
      </c>
      <c r="H414" s="47">
        <v>4</v>
      </c>
      <c r="I414" s="47">
        <v>4</v>
      </c>
      <c r="J414" s="47">
        <v>5</v>
      </c>
      <c r="K414" s="47">
        <v>4</v>
      </c>
      <c r="L414" s="47">
        <v>4</v>
      </c>
      <c r="M414" s="47">
        <v>5</v>
      </c>
      <c r="N414" s="47">
        <v>3</v>
      </c>
      <c r="O414" s="2" t="s">
        <v>51</v>
      </c>
      <c r="P414" s="2" t="s">
        <v>52</v>
      </c>
    </row>
    <row r="415" spans="1:16" x14ac:dyDescent="0.2">
      <c r="A415" s="2" t="s">
        <v>151</v>
      </c>
      <c r="B415" s="2" t="s">
        <v>152</v>
      </c>
      <c r="C415" s="2" t="s">
        <v>71</v>
      </c>
      <c r="D415" s="73">
        <f>+VLOOKUP(Table1[[#This Row],[Project Name]],Table2[[Project Name]:[Funding Request]],2,FALSE)</f>
        <v>36000</v>
      </c>
      <c r="E415" s="47">
        <v>4</v>
      </c>
      <c r="F415" s="47">
        <v>3</v>
      </c>
      <c r="G415" s="47">
        <v>4</v>
      </c>
      <c r="H415" s="47">
        <v>4</v>
      </c>
      <c r="I415" s="47">
        <v>3</v>
      </c>
      <c r="J415" s="47">
        <v>3</v>
      </c>
      <c r="K415" s="47">
        <v>4</v>
      </c>
      <c r="L415" s="47">
        <v>3</v>
      </c>
      <c r="M415" s="47">
        <v>3</v>
      </c>
      <c r="N415" s="47">
        <v>3</v>
      </c>
      <c r="O415" s="2" t="s">
        <v>53</v>
      </c>
      <c r="P415" s="2" t="s">
        <v>54</v>
      </c>
    </row>
    <row r="416" spans="1:16" x14ac:dyDescent="0.2">
      <c r="A416" s="2" t="s">
        <v>153</v>
      </c>
      <c r="B416" s="2" t="s">
        <v>154</v>
      </c>
      <c r="C416" s="2" t="s">
        <v>71</v>
      </c>
      <c r="D416" s="73">
        <f>+VLOOKUP(Table1[[#This Row],[Project Name]],Table2[[Project Name]:[Funding Request]],2,FALSE)</f>
        <v>29964</v>
      </c>
      <c r="E416" s="47">
        <v>5</v>
      </c>
      <c r="F416" s="47">
        <v>5</v>
      </c>
      <c r="G416" s="47">
        <v>5</v>
      </c>
      <c r="H416" s="47">
        <v>5</v>
      </c>
      <c r="I416" s="47">
        <v>5</v>
      </c>
      <c r="J416" s="47">
        <v>5</v>
      </c>
      <c r="K416" s="47">
        <v>3</v>
      </c>
      <c r="L416" s="47">
        <v>5</v>
      </c>
      <c r="M416" s="47">
        <v>5</v>
      </c>
      <c r="N416" s="47">
        <v>5</v>
      </c>
      <c r="O416" s="2" t="s">
        <v>61</v>
      </c>
      <c r="P416" s="2" t="s">
        <v>62</v>
      </c>
    </row>
    <row r="417" spans="1:16" x14ac:dyDescent="0.2">
      <c r="A417" s="2" t="s">
        <v>153</v>
      </c>
      <c r="B417" s="2" t="s">
        <v>154</v>
      </c>
      <c r="C417" s="2" t="s">
        <v>71</v>
      </c>
      <c r="D417" s="73">
        <f>+VLOOKUP(Table1[[#This Row],[Project Name]],Table2[[Project Name]:[Funding Request]],2,FALSE)</f>
        <v>29964</v>
      </c>
      <c r="E417" s="47">
        <v>4</v>
      </c>
      <c r="F417" s="47">
        <v>5</v>
      </c>
      <c r="G417" s="47">
        <v>3</v>
      </c>
      <c r="H417" s="47">
        <v>3</v>
      </c>
      <c r="I417" s="47">
        <v>4</v>
      </c>
      <c r="J417" s="47">
        <v>3</v>
      </c>
      <c r="K417" s="47">
        <v>1</v>
      </c>
      <c r="L417" s="47">
        <v>3</v>
      </c>
      <c r="M417" s="47">
        <v>3</v>
      </c>
      <c r="N417" s="47">
        <v>2</v>
      </c>
      <c r="O417" s="2" t="s">
        <v>63</v>
      </c>
      <c r="P417" s="2" t="s">
        <v>64</v>
      </c>
    </row>
    <row r="418" spans="1:16" x14ac:dyDescent="0.2">
      <c r="A418" s="2" t="s">
        <v>153</v>
      </c>
      <c r="B418" s="2" t="s">
        <v>154</v>
      </c>
      <c r="C418" s="2" t="s">
        <v>71</v>
      </c>
      <c r="D418" s="73">
        <f>+VLOOKUP(Table1[[#This Row],[Project Name]],Table2[[Project Name]:[Funding Request]],2,FALSE)</f>
        <v>29964</v>
      </c>
      <c r="E418" s="47">
        <v>5</v>
      </c>
      <c r="F418" s="47">
        <v>5</v>
      </c>
      <c r="G418" s="47">
        <v>5</v>
      </c>
      <c r="H418" s="47">
        <v>5</v>
      </c>
      <c r="I418" s="47">
        <v>5</v>
      </c>
      <c r="J418" s="47">
        <v>5</v>
      </c>
      <c r="K418" s="47">
        <v>1</v>
      </c>
      <c r="L418" s="47">
        <v>5</v>
      </c>
      <c r="M418" s="47">
        <v>5</v>
      </c>
      <c r="N418" s="47">
        <v>5</v>
      </c>
      <c r="O418" s="2" t="s">
        <v>65</v>
      </c>
      <c r="P418" s="2" t="s">
        <v>66</v>
      </c>
    </row>
    <row r="419" spans="1:16" x14ac:dyDescent="0.2">
      <c r="A419" s="2" t="s">
        <v>153</v>
      </c>
      <c r="B419" s="2" t="s">
        <v>154</v>
      </c>
      <c r="C419" s="2" t="s">
        <v>71</v>
      </c>
      <c r="D419" s="73">
        <f>+VLOOKUP(Table1[[#This Row],[Project Name]],Table2[[Project Name]:[Funding Request]],2,FALSE)</f>
        <v>29964</v>
      </c>
      <c r="E419" s="47">
        <v>5</v>
      </c>
      <c r="F419" s="47">
        <v>3</v>
      </c>
      <c r="G419" s="47">
        <v>4</v>
      </c>
      <c r="H419" s="47">
        <v>3</v>
      </c>
      <c r="I419" s="47">
        <v>3</v>
      </c>
      <c r="J419" s="47">
        <v>4</v>
      </c>
      <c r="K419" s="47">
        <v>2</v>
      </c>
      <c r="L419" s="47">
        <v>4</v>
      </c>
      <c r="M419" s="47">
        <v>3</v>
      </c>
      <c r="N419" s="47">
        <v>3</v>
      </c>
      <c r="O419" s="2" t="s">
        <v>67</v>
      </c>
      <c r="P419" s="2" t="s">
        <v>68</v>
      </c>
    </row>
    <row r="420" spans="1:16" x14ac:dyDescent="0.2">
      <c r="A420" s="2" t="s">
        <v>153</v>
      </c>
      <c r="B420" s="2" t="s">
        <v>154</v>
      </c>
      <c r="C420" s="2" t="s">
        <v>71</v>
      </c>
      <c r="D420" s="73">
        <f>+VLOOKUP(Table1[[#This Row],[Project Name]],Table2[[Project Name]:[Funding Request]],2,FALSE)</f>
        <v>29964</v>
      </c>
      <c r="E420" s="47">
        <v>5</v>
      </c>
      <c r="F420" s="47">
        <v>4</v>
      </c>
      <c r="G420" s="47">
        <v>4</v>
      </c>
      <c r="H420" s="47">
        <v>4</v>
      </c>
      <c r="I420" s="47">
        <v>3</v>
      </c>
      <c r="J420" s="47">
        <v>4</v>
      </c>
      <c r="K420" s="47">
        <v>1</v>
      </c>
      <c r="L420" s="47">
        <v>5</v>
      </c>
      <c r="M420" s="47">
        <v>2</v>
      </c>
      <c r="N420" s="47">
        <v>4</v>
      </c>
      <c r="O420" s="2" t="s">
        <v>51</v>
      </c>
      <c r="P420" s="2" t="s">
        <v>52</v>
      </c>
    </row>
    <row r="421" spans="1:16" x14ac:dyDescent="0.2">
      <c r="A421" s="2" t="s">
        <v>153</v>
      </c>
      <c r="B421" s="2" t="s">
        <v>154</v>
      </c>
      <c r="C421" s="2" t="s">
        <v>71</v>
      </c>
      <c r="D421" s="73">
        <f>+VLOOKUP(Table1[[#This Row],[Project Name]],Table2[[Project Name]:[Funding Request]],2,FALSE)</f>
        <v>29964</v>
      </c>
      <c r="E421" s="47">
        <v>4</v>
      </c>
      <c r="F421" s="47">
        <v>3</v>
      </c>
      <c r="G421" s="47">
        <v>3</v>
      </c>
      <c r="H421" s="47">
        <v>3</v>
      </c>
      <c r="I421" s="47">
        <v>3</v>
      </c>
      <c r="J421" s="47">
        <v>3</v>
      </c>
      <c r="K421" s="47">
        <v>3</v>
      </c>
      <c r="L421" s="47">
        <v>3</v>
      </c>
      <c r="M421" s="47">
        <v>3</v>
      </c>
      <c r="N421" s="47">
        <v>3</v>
      </c>
      <c r="O421" s="2" t="s">
        <v>53</v>
      </c>
      <c r="P421" s="2" t="s">
        <v>54</v>
      </c>
    </row>
    <row r="422" spans="1:16" x14ac:dyDescent="0.2">
      <c r="A422" s="2" t="s">
        <v>153</v>
      </c>
      <c r="B422" s="2" t="s">
        <v>154</v>
      </c>
      <c r="C422" s="2" t="s">
        <v>71</v>
      </c>
      <c r="D422" s="73">
        <f>+VLOOKUP(Table1[[#This Row],[Project Name]],Table2[[Project Name]:[Funding Request]],2,FALSE)</f>
        <v>29964</v>
      </c>
      <c r="E422" s="47">
        <v>4</v>
      </c>
      <c r="F422" s="47">
        <v>4</v>
      </c>
      <c r="G422" s="47">
        <v>3</v>
      </c>
      <c r="H422" s="47">
        <v>3</v>
      </c>
      <c r="I422" s="47">
        <v>3</v>
      </c>
      <c r="J422" s="47">
        <v>4</v>
      </c>
      <c r="K422" s="47">
        <v>1</v>
      </c>
      <c r="L422" s="47">
        <v>2</v>
      </c>
      <c r="M422" s="47">
        <v>2</v>
      </c>
      <c r="N422" s="47">
        <v>3</v>
      </c>
      <c r="O422" s="2" t="s">
        <v>55</v>
      </c>
      <c r="P422" s="2" t="s">
        <v>56</v>
      </c>
    </row>
    <row r="423" spans="1:16" x14ac:dyDescent="0.2">
      <c r="A423" s="2" t="s">
        <v>153</v>
      </c>
      <c r="B423" s="2" t="s">
        <v>154</v>
      </c>
      <c r="C423" s="2" t="s">
        <v>71</v>
      </c>
      <c r="D423" s="73">
        <f>+VLOOKUP(Table1[[#This Row],[Project Name]],Table2[[Project Name]:[Funding Request]],2,FALSE)</f>
        <v>29964</v>
      </c>
      <c r="E423" s="47">
        <v>5</v>
      </c>
      <c r="F423" s="47">
        <v>3</v>
      </c>
      <c r="G423" s="47">
        <v>3</v>
      </c>
      <c r="H423" s="47">
        <v>4</v>
      </c>
      <c r="I423" s="47">
        <v>4</v>
      </c>
      <c r="J423" s="47">
        <v>4</v>
      </c>
      <c r="K423" s="47">
        <v>5</v>
      </c>
      <c r="L423" s="47">
        <v>2</v>
      </c>
      <c r="M423" s="47">
        <v>1</v>
      </c>
      <c r="N423" s="47">
        <v>3</v>
      </c>
      <c r="O423" s="2" t="s">
        <v>57</v>
      </c>
      <c r="P423" s="2" t="s">
        <v>58</v>
      </c>
    </row>
    <row r="424" spans="1:16" x14ac:dyDescent="0.2">
      <c r="A424" s="2" t="s">
        <v>153</v>
      </c>
      <c r="B424" s="2" t="s">
        <v>154</v>
      </c>
      <c r="C424" s="2" t="s">
        <v>71</v>
      </c>
      <c r="D424" s="73">
        <f>+VLOOKUP(Table1[[#This Row],[Project Name]],Table2[[Project Name]:[Funding Request]],2,FALSE)</f>
        <v>29964</v>
      </c>
      <c r="E424" s="47">
        <v>4</v>
      </c>
      <c r="F424" s="47">
        <v>5</v>
      </c>
      <c r="G424" s="47">
        <v>4</v>
      </c>
      <c r="H424" s="47">
        <v>5</v>
      </c>
      <c r="I424" s="47">
        <v>5</v>
      </c>
      <c r="J424" s="47">
        <v>4</v>
      </c>
      <c r="K424" s="47">
        <v>1</v>
      </c>
      <c r="L424" s="47">
        <v>5</v>
      </c>
      <c r="M424" s="47">
        <v>3</v>
      </c>
      <c r="N424" s="47">
        <v>4</v>
      </c>
      <c r="O424" s="2" t="s">
        <v>59</v>
      </c>
      <c r="P424" s="2" t="s">
        <v>60</v>
      </c>
    </row>
    <row r="425" spans="1:16" x14ac:dyDescent="0.2">
      <c r="A425" s="2" t="s">
        <v>155</v>
      </c>
      <c r="B425" s="2" t="s">
        <v>156</v>
      </c>
      <c r="C425" s="2" t="s">
        <v>78</v>
      </c>
      <c r="D425" s="73">
        <f>+VLOOKUP(Table1[[#This Row],[Project Name]],Table2[[Project Name]:[Funding Request]],2,FALSE)</f>
        <v>100000</v>
      </c>
      <c r="E425" s="47">
        <v>4</v>
      </c>
      <c r="F425" s="47">
        <v>5</v>
      </c>
      <c r="G425" s="47">
        <v>4</v>
      </c>
      <c r="H425" s="47">
        <v>5</v>
      </c>
      <c r="I425" s="47">
        <v>4</v>
      </c>
      <c r="J425" s="47">
        <v>4</v>
      </c>
      <c r="K425" s="47">
        <v>5</v>
      </c>
      <c r="L425" s="47">
        <v>4</v>
      </c>
      <c r="M425" s="47">
        <v>4</v>
      </c>
      <c r="N425" s="47">
        <v>4</v>
      </c>
      <c r="O425" s="2" t="s">
        <v>57</v>
      </c>
      <c r="P425" s="2" t="s">
        <v>58</v>
      </c>
    </row>
    <row r="426" spans="1:16" x14ac:dyDescent="0.2">
      <c r="A426" s="2" t="s">
        <v>155</v>
      </c>
      <c r="B426" s="2" t="s">
        <v>156</v>
      </c>
      <c r="C426" s="2" t="s">
        <v>78</v>
      </c>
      <c r="D426" s="73">
        <f>+VLOOKUP(Table1[[#This Row],[Project Name]],Table2[[Project Name]:[Funding Request]],2,FALSE)</f>
        <v>100000</v>
      </c>
      <c r="E426" s="47">
        <v>5</v>
      </c>
      <c r="F426" s="47">
        <v>5</v>
      </c>
      <c r="G426" s="47">
        <v>5</v>
      </c>
      <c r="H426" s="47">
        <v>4</v>
      </c>
      <c r="I426" s="47">
        <v>5</v>
      </c>
      <c r="J426" s="47">
        <v>5</v>
      </c>
      <c r="K426" s="47">
        <v>2</v>
      </c>
      <c r="L426" s="47">
        <v>5</v>
      </c>
      <c r="M426" s="47">
        <v>4</v>
      </c>
      <c r="N426" s="47">
        <v>3</v>
      </c>
      <c r="O426" s="2" t="s">
        <v>59</v>
      </c>
      <c r="P426" s="2" t="s">
        <v>60</v>
      </c>
    </row>
    <row r="427" spans="1:16" x14ac:dyDescent="0.2">
      <c r="A427" s="2" t="s">
        <v>155</v>
      </c>
      <c r="B427" s="2" t="s">
        <v>156</v>
      </c>
      <c r="C427" s="2" t="s">
        <v>78</v>
      </c>
      <c r="D427" s="73">
        <f>+VLOOKUP(Table1[[#This Row],[Project Name]],Table2[[Project Name]:[Funding Request]],2,FALSE)</f>
        <v>100000</v>
      </c>
      <c r="E427" s="47">
        <v>3</v>
      </c>
      <c r="F427" s="47">
        <v>3</v>
      </c>
      <c r="G427" s="47">
        <v>3</v>
      </c>
      <c r="H427" s="47">
        <v>3</v>
      </c>
      <c r="I427" s="47">
        <v>2</v>
      </c>
      <c r="J427" s="47">
        <v>2</v>
      </c>
      <c r="K427" s="47">
        <v>5</v>
      </c>
      <c r="L427" s="47">
        <v>3</v>
      </c>
      <c r="M427" s="47">
        <v>5</v>
      </c>
      <c r="N427" s="47">
        <v>2</v>
      </c>
      <c r="O427" s="2" t="s">
        <v>61</v>
      </c>
      <c r="P427" s="2" t="s">
        <v>62</v>
      </c>
    </row>
    <row r="428" spans="1:16" x14ac:dyDescent="0.2">
      <c r="A428" s="2" t="s">
        <v>155</v>
      </c>
      <c r="B428" s="2" t="s">
        <v>156</v>
      </c>
      <c r="C428" s="2" t="s">
        <v>78</v>
      </c>
      <c r="D428" s="73">
        <f>+VLOOKUP(Table1[[#This Row],[Project Name]],Table2[[Project Name]:[Funding Request]],2,FALSE)</f>
        <v>100000</v>
      </c>
      <c r="E428" s="47">
        <v>5</v>
      </c>
      <c r="F428" s="47">
        <v>5</v>
      </c>
      <c r="G428" s="47">
        <v>4</v>
      </c>
      <c r="H428" s="47">
        <v>5</v>
      </c>
      <c r="I428" s="47">
        <v>4</v>
      </c>
      <c r="J428" s="47">
        <v>4</v>
      </c>
      <c r="K428" s="47">
        <v>5</v>
      </c>
      <c r="L428" s="47">
        <v>4</v>
      </c>
      <c r="M428" s="47">
        <v>3</v>
      </c>
      <c r="N428" s="47">
        <v>3</v>
      </c>
      <c r="O428" s="2" t="s">
        <v>63</v>
      </c>
      <c r="P428" s="2" t="s">
        <v>64</v>
      </c>
    </row>
    <row r="429" spans="1:16" x14ac:dyDescent="0.2">
      <c r="A429" s="2" t="s">
        <v>155</v>
      </c>
      <c r="B429" s="2" t="s">
        <v>156</v>
      </c>
      <c r="C429" s="2" t="s">
        <v>78</v>
      </c>
      <c r="D429" s="73">
        <f>+VLOOKUP(Table1[[#This Row],[Project Name]],Table2[[Project Name]:[Funding Request]],2,FALSE)</f>
        <v>100000</v>
      </c>
      <c r="E429" s="47" t="s">
        <v>16</v>
      </c>
      <c r="F429" s="47" t="s">
        <v>16</v>
      </c>
      <c r="G429" s="47" t="s">
        <v>16</v>
      </c>
      <c r="H429" s="47" t="s">
        <v>16</v>
      </c>
      <c r="I429" s="47" t="s">
        <v>16</v>
      </c>
      <c r="J429" s="47" t="s">
        <v>16</v>
      </c>
      <c r="K429" s="47" t="s">
        <v>16</v>
      </c>
      <c r="L429" s="47" t="s">
        <v>16</v>
      </c>
      <c r="M429" s="47" t="s">
        <v>16</v>
      </c>
      <c r="N429" s="47" t="s">
        <v>16</v>
      </c>
      <c r="O429" s="2" t="s">
        <v>65</v>
      </c>
      <c r="P429" s="2" t="s">
        <v>66</v>
      </c>
    </row>
    <row r="430" spans="1:16" x14ac:dyDescent="0.2">
      <c r="A430" s="2" t="s">
        <v>155</v>
      </c>
      <c r="B430" s="2" t="s">
        <v>156</v>
      </c>
      <c r="C430" s="2" t="s">
        <v>78</v>
      </c>
      <c r="D430" s="73">
        <f>+VLOOKUP(Table1[[#This Row],[Project Name]],Table2[[Project Name]:[Funding Request]],2,FALSE)</f>
        <v>100000</v>
      </c>
      <c r="E430" s="47">
        <v>5</v>
      </c>
      <c r="F430" s="47">
        <v>5</v>
      </c>
      <c r="G430" s="47">
        <v>5</v>
      </c>
      <c r="H430" s="47">
        <v>4</v>
      </c>
      <c r="I430" s="47">
        <v>4</v>
      </c>
      <c r="J430" s="47">
        <v>5</v>
      </c>
      <c r="K430" s="47">
        <v>5</v>
      </c>
      <c r="L430" s="47">
        <v>4</v>
      </c>
      <c r="M430" s="47">
        <v>2</v>
      </c>
      <c r="N430" s="47">
        <v>3</v>
      </c>
      <c r="O430" s="2" t="s">
        <v>67</v>
      </c>
      <c r="P430" s="2" t="s">
        <v>68</v>
      </c>
    </row>
    <row r="431" spans="1:16" x14ac:dyDescent="0.2">
      <c r="A431" s="2" t="s">
        <v>155</v>
      </c>
      <c r="B431" s="2" t="s">
        <v>156</v>
      </c>
      <c r="C431" s="2" t="s">
        <v>78</v>
      </c>
      <c r="D431" s="73">
        <f>+VLOOKUP(Table1[[#This Row],[Project Name]],Table2[[Project Name]:[Funding Request]],2,FALSE)</f>
        <v>100000</v>
      </c>
      <c r="E431" s="47">
        <v>5</v>
      </c>
      <c r="F431" s="47">
        <v>5</v>
      </c>
      <c r="G431" s="47">
        <v>5</v>
      </c>
      <c r="H431" s="47">
        <v>5</v>
      </c>
      <c r="I431" s="47">
        <v>5</v>
      </c>
      <c r="J431" s="47">
        <v>5</v>
      </c>
      <c r="K431" s="47">
        <v>5</v>
      </c>
      <c r="L431" s="47">
        <v>5</v>
      </c>
      <c r="M431" s="47">
        <v>3</v>
      </c>
      <c r="N431" s="47">
        <v>4</v>
      </c>
      <c r="O431" s="2" t="s">
        <v>51</v>
      </c>
      <c r="P431" s="2" t="s">
        <v>52</v>
      </c>
    </row>
    <row r="432" spans="1:16" x14ac:dyDescent="0.2">
      <c r="A432" s="2" t="s">
        <v>155</v>
      </c>
      <c r="B432" s="2" t="s">
        <v>156</v>
      </c>
      <c r="C432" s="2" t="s">
        <v>78</v>
      </c>
      <c r="D432" s="73">
        <f>+VLOOKUP(Table1[[#This Row],[Project Name]],Table2[[Project Name]:[Funding Request]],2,FALSE)</f>
        <v>100000</v>
      </c>
      <c r="E432" s="47">
        <v>4</v>
      </c>
      <c r="F432" s="47">
        <v>3</v>
      </c>
      <c r="G432" s="47">
        <v>5</v>
      </c>
      <c r="H432" s="47">
        <v>3</v>
      </c>
      <c r="I432" s="47">
        <v>3</v>
      </c>
      <c r="J432" s="47">
        <v>3</v>
      </c>
      <c r="K432" s="47">
        <v>3</v>
      </c>
      <c r="L432" s="47">
        <v>4</v>
      </c>
      <c r="M432" s="47">
        <v>3</v>
      </c>
      <c r="N432" s="47">
        <v>3</v>
      </c>
      <c r="O432" s="2" t="s">
        <v>53</v>
      </c>
      <c r="P432" s="2" t="s">
        <v>54</v>
      </c>
    </row>
    <row r="433" spans="1:16" x14ac:dyDescent="0.2">
      <c r="A433" s="2" t="s">
        <v>155</v>
      </c>
      <c r="B433" s="2" t="s">
        <v>156</v>
      </c>
      <c r="C433" s="2" t="s">
        <v>78</v>
      </c>
      <c r="D433" s="73">
        <f>+VLOOKUP(Table1[[#This Row],[Project Name]],Table2[[Project Name]:[Funding Request]],2,FALSE)</f>
        <v>100000</v>
      </c>
      <c r="E433" s="47">
        <v>5</v>
      </c>
      <c r="F433" s="47">
        <v>5</v>
      </c>
      <c r="G433" s="47">
        <v>5</v>
      </c>
      <c r="H433" s="47">
        <v>3</v>
      </c>
      <c r="I433" s="47">
        <v>4</v>
      </c>
      <c r="J433" s="47">
        <v>4</v>
      </c>
      <c r="K433" s="47">
        <v>5</v>
      </c>
      <c r="L433" s="47">
        <v>3</v>
      </c>
      <c r="M433" s="47">
        <v>2</v>
      </c>
      <c r="N433" s="47">
        <v>3</v>
      </c>
      <c r="O433" s="2" t="s">
        <v>55</v>
      </c>
      <c r="P433" s="2" t="s">
        <v>56</v>
      </c>
    </row>
    <row r="434" spans="1:16" x14ac:dyDescent="0.2">
      <c r="A434" s="2" t="s">
        <v>157</v>
      </c>
      <c r="B434" s="2" t="s">
        <v>158</v>
      </c>
      <c r="C434" s="2" t="s">
        <v>50</v>
      </c>
      <c r="D434" s="73">
        <f>+VLOOKUP(Table1[[#This Row],[Project Name]],Table2[[Project Name]:[Funding Request]],2,FALSE)</f>
        <v>50000</v>
      </c>
      <c r="E434" s="47">
        <v>5</v>
      </c>
      <c r="F434" s="47">
        <v>4</v>
      </c>
      <c r="G434" s="47">
        <v>5</v>
      </c>
      <c r="H434" s="47">
        <v>5</v>
      </c>
      <c r="I434" s="47">
        <v>5</v>
      </c>
      <c r="J434" s="47">
        <v>3</v>
      </c>
      <c r="K434" s="47">
        <v>5</v>
      </c>
      <c r="L434" s="47">
        <v>3</v>
      </c>
      <c r="M434" s="47">
        <v>4</v>
      </c>
      <c r="N434" s="47">
        <v>3</v>
      </c>
      <c r="O434" s="2" t="s">
        <v>55</v>
      </c>
      <c r="P434" s="2" t="s">
        <v>56</v>
      </c>
    </row>
    <row r="435" spans="1:16" x14ac:dyDescent="0.2">
      <c r="A435" s="2" t="s">
        <v>157</v>
      </c>
      <c r="B435" s="2" t="s">
        <v>158</v>
      </c>
      <c r="C435" s="2" t="s">
        <v>50</v>
      </c>
      <c r="D435" s="73">
        <f>+VLOOKUP(Table1[[#This Row],[Project Name]],Table2[[Project Name]:[Funding Request]],2,FALSE)</f>
        <v>50000</v>
      </c>
      <c r="E435" s="47">
        <v>4</v>
      </c>
      <c r="F435" s="47">
        <v>5</v>
      </c>
      <c r="G435" s="47">
        <v>5</v>
      </c>
      <c r="H435" s="47">
        <v>5</v>
      </c>
      <c r="I435" s="47">
        <v>5</v>
      </c>
      <c r="J435" s="47">
        <v>4</v>
      </c>
      <c r="K435" s="47">
        <v>4</v>
      </c>
      <c r="L435" s="47">
        <v>4</v>
      </c>
      <c r="M435" s="47">
        <v>5</v>
      </c>
      <c r="N435" s="47">
        <v>5</v>
      </c>
      <c r="O435" s="2" t="s">
        <v>57</v>
      </c>
      <c r="P435" s="2" t="s">
        <v>58</v>
      </c>
    </row>
    <row r="436" spans="1:16" x14ac:dyDescent="0.2">
      <c r="A436" s="2" t="s">
        <v>157</v>
      </c>
      <c r="B436" s="2" t="s">
        <v>158</v>
      </c>
      <c r="C436" s="2" t="s">
        <v>50</v>
      </c>
      <c r="D436" s="73">
        <f>+VLOOKUP(Table1[[#This Row],[Project Name]],Table2[[Project Name]:[Funding Request]],2,FALSE)</f>
        <v>50000</v>
      </c>
      <c r="E436" s="47">
        <v>5</v>
      </c>
      <c r="F436" s="47">
        <v>5</v>
      </c>
      <c r="G436" s="47">
        <v>5</v>
      </c>
      <c r="H436" s="47">
        <v>5</v>
      </c>
      <c r="I436" s="47">
        <v>5</v>
      </c>
      <c r="J436" s="47">
        <v>5</v>
      </c>
      <c r="K436" s="47">
        <v>5</v>
      </c>
      <c r="L436" s="47">
        <v>5</v>
      </c>
      <c r="M436" s="47">
        <v>3</v>
      </c>
      <c r="N436" s="47">
        <v>3</v>
      </c>
      <c r="O436" s="2" t="s">
        <v>59</v>
      </c>
      <c r="P436" s="2" t="s">
        <v>60</v>
      </c>
    </row>
    <row r="437" spans="1:16" x14ac:dyDescent="0.2">
      <c r="A437" s="2" t="s">
        <v>157</v>
      </c>
      <c r="B437" s="2" t="s">
        <v>158</v>
      </c>
      <c r="C437" s="2" t="s">
        <v>50</v>
      </c>
      <c r="D437" s="73">
        <f>+VLOOKUP(Table1[[#This Row],[Project Name]],Table2[[Project Name]:[Funding Request]],2,FALSE)</f>
        <v>50000</v>
      </c>
      <c r="E437" s="47">
        <v>3</v>
      </c>
      <c r="F437" s="47">
        <v>2</v>
      </c>
      <c r="G437" s="47">
        <v>3</v>
      </c>
      <c r="H437" s="47">
        <v>3</v>
      </c>
      <c r="I437" s="47">
        <v>2</v>
      </c>
      <c r="J437" s="47">
        <v>2</v>
      </c>
      <c r="K437" s="47">
        <v>5</v>
      </c>
      <c r="L437" s="47">
        <v>2</v>
      </c>
      <c r="M437" s="47">
        <v>3</v>
      </c>
      <c r="N437" s="47">
        <v>2</v>
      </c>
      <c r="O437" s="2" t="s">
        <v>61</v>
      </c>
      <c r="P437" s="2" t="s">
        <v>62</v>
      </c>
    </row>
    <row r="438" spans="1:16" x14ac:dyDescent="0.2">
      <c r="A438" s="2" t="s">
        <v>157</v>
      </c>
      <c r="B438" s="2" t="s">
        <v>158</v>
      </c>
      <c r="C438" s="2" t="s">
        <v>50</v>
      </c>
      <c r="D438" s="73">
        <f>+VLOOKUP(Table1[[#This Row],[Project Name]],Table2[[Project Name]:[Funding Request]],2,FALSE)</f>
        <v>50000</v>
      </c>
      <c r="E438" s="47">
        <v>5</v>
      </c>
      <c r="F438" s="47">
        <v>4</v>
      </c>
      <c r="G438" s="47">
        <v>4</v>
      </c>
      <c r="H438" s="47">
        <v>4</v>
      </c>
      <c r="I438" s="47">
        <v>5</v>
      </c>
      <c r="J438" s="47">
        <v>4</v>
      </c>
      <c r="K438" s="47">
        <v>5</v>
      </c>
      <c r="L438" s="47">
        <v>4</v>
      </c>
      <c r="M438" s="47">
        <v>4</v>
      </c>
      <c r="N438" s="47">
        <v>3</v>
      </c>
      <c r="O438" s="2" t="s">
        <v>63</v>
      </c>
      <c r="P438" s="2" t="s">
        <v>64</v>
      </c>
    </row>
    <row r="439" spans="1:16" x14ac:dyDescent="0.2">
      <c r="A439" s="2" t="s">
        <v>157</v>
      </c>
      <c r="B439" s="2" t="s">
        <v>158</v>
      </c>
      <c r="C439" s="2" t="s">
        <v>50</v>
      </c>
      <c r="D439" s="73">
        <f>+VLOOKUP(Table1[[#This Row],[Project Name]],Table2[[Project Name]:[Funding Request]],2,FALSE)</f>
        <v>50000</v>
      </c>
      <c r="E439" s="47">
        <v>5</v>
      </c>
      <c r="F439" s="47">
        <v>5</v>
      </c>
      <c r="G439" s="47">
        <v>5</v>
      </c>
      <c r="H439" s="47">
        <v>5</v>
      </c>
      <c r="I439" s="47">
        <v>5</v>
      </c>
      <c r="J439" s="47">
        <v>5</v>
      </c>
      <c r="K439" s="47">
        <v>5</v>
      </c>
      <c r="L439" s="47">
        <v>5</v>
      </c>
      <c r="M439" s="47">
        <v>5</v>
      </c>
      <c r="N439" s="47">
        <v>3</v>
      </c>
      <c r="O439" s="2" t="s">
        <v>65</v>
      </c>
      <c r="P439" s="2" t="s">
        <v>66</v>
      </c>
    </row>
    <row r="440" spans="1:16" x14ac:dyDescent="0.2">
      <c r="A440" s="2" t="s">
        <v>157</v>
      </c>
      <c r="B440" s="2" t="s">
        <v>158</v>
      </c>
      <c r="C440" s="2" t="s">
        <v>50</v>
      </c>
      <c r="D440" s="73">
        <f>+VLOOKUP(Table1[[#This Row],[Project Name]],Table2[[Project Name]:[Funding Request]],2,FALSE)</f>
        <v>50000</v>
      </c>
      <c r="E440" s="47">
        <v>5</v>
      </c>
      <c r="F440" s="47">
        <v>5</v>
      </c>
      <c r="G440" s="47">
        <v>5</v>
      </c>
      <c r="H440" s="47">
        <v>5</v>
      </c>
      <c r="I440" s="47">
        <v>5</v>
      </c>
      <c r="J440" s="47">
        <v>5</v>
      </c>
      <c r="K440" s="47">
        <v>5</v>
      </c>
      <c r="L440" s="47">
        <v>4</v>
      </c>
      <c r="M440" s="47">
        <v>2</v>
      </c>
      <c r="N440" s="47">
        <v>2</v>
      </c>
      <c r="O440" s="2" t="s">
        <v>67</v>
      </c>
      <c r="P440" s="2" t="s">
        <v>68</v>
      </c>
    </row>
    <row r="441" spans="1:16" x14ac:dyDescent="0.2">
      <c r="A441" s="2" t="s">
        <v>157</v>
      </c>
      <c r="B441" s="2" t="s">
        <v>158</v>
      </c>
      <c r="C441" s="2" t="s">
        <v>50</v>
      </c>
      <c r="D441" s="73">
        <f>+VLOOKUP(Table1[[#This Row],[Project Name]],Table2[[Project Name]:[Funding Request]],2,FALSE)</f>
        <v>50000</v>
      </c>
      <c r="E441" s="47">
        <v>5</v>
      </c>
      <c r="F441" s="47">
        <v>5</v>
      </c>
      <c r="G441" s="47">
        <v>5</v>
      </c>
      <c r="H441" s="47">
        <v>5</v>
      </c>
      <c r="I441" s="47">
        <v>3</v>
      </c>
      <c r="J441" s="47">
        <v>5</v>
      </c>
      <c r="K441" s="47">
        <v>5</v>
      </c>
      <c r="L441" s="47">
        <v>3</v>
      </c>
      <c r="M441" s="47">
        <v>3</v>
      </c>
      <c r="N441" s="47">
        <v>3</v>
      </c>
      <c r="O441" s="2" t="s">
        <v>51</v>
      </c>
      <c r="P441" s="2" t="s">
        <v>52</v>
      </c>
    </row>
    <row r="442" spans="1:16" x14ac:dyDescent="0.2">
      <c r="A442" s="2" t="s">
        <v>157</v>
      </c>
      <c r="B442" s="2" t="s">
        <v>158</v>
      </c>
      <c r="C442" s="2" t="s">
        <v>50</v>
      </c>
      <c r="D442" s="73">
        <f>+VLOOKUP(Table1[[#This Row],[Project Name]],Table2[[Project Name]:[Funding Request]],2,FALSE)</f>
        <v>50000</v>
      </c>
      <c r="E442" s="47">
        <v>4</v>
      </c>
      <c r="F442" s="47">
        <v>3</v>
      </c>
      <c r="G442" s="47">
        <v>4</v>
      </c>
      <c r="H442" s="47">
        <v>4</v>
      </c>
      <c r="I442" s="47">
        <v>4</v>
      </c>
      <c r="J442" s="47">
        <v>3</v>
      </c>
      <c r="K442" s="47">
        <v>3</v>
      </c>
      <c r="L442" s="47">
        <v>3</v>
      </c>
      <c r="M442" s="47">
        <v>3</v>
      </c>
      <c r="N442" s="47">
        <v>3</v>
      </c>
      <c r="O442" s="2" t="s">
        <v>53</v>
      </c>
      <c r="P442" s="2" t="s">
        <v>54</v>
      </c>
    </row>
    <row r="443" spans="1:16" x14ac:dyDescent="0.2">
      <c r="A443" s="2" t="s">
        <v>159</v>
      </c>
      <c r="B443" s="2" t="s">
        <v>160</v>
      </c>
      <c r="C443" s="2" t="s">
        <v>71</v>
      </c>
      <c r="D443" s="73">
        <f>+VLOOKUP(Table1[[#This Row],[Project Name]],Table2[[Project Name]:[Funding Request]],2,FALSE)</f>
        <v>60000</v>
      </c>
      <c r="E443" s="47">
        <v>4</v>
      </c>
      <c r="F443" s="47">
        <v>4</v>
      </c>
      <c r="G443" s="47">
        <v>4</v>
      </c>
      <c r="H443" s="47">
        <v>4</v>
      </c>
      <c r="I443" s="47">
        <v>4</v>
      </c>
      <c r="J443" s="47">
        <v>3</v>
      </c>
      <c r="K443" s="47">
        <v>3</v>
      </c>
      <c r="L443" s="47">
        <v>4</v>
      </c>
      <c r="M443" s="47">
        <v>3</v>
      </c>
      <c r="N443" s="47">
        <v>3</v>
      </c>
      <c r="O443" s="2" t="s">
        <v>53</v>
      </c>
      <c r="P443" s="2" t="s">
        <v>54</v>
      </c>
    </row>
    <row r="444" spans="1:16" x14ac:dyDescent="0.2">
      <c r="A444" s="2" t="s">
        <v>159</v>
      </c>
      <c r="B444" s="2" t="s">
        <v>160</v>
      </c>
      <c r="C444" s="2" t="s">
        <v>71</v>
      </c>
      <c r="D444" s="73">
        <f>+VLOOKUP(Table1[[#This Row],[Project Name]],Table2[[Project Name]:[Funding Request]],2,FALSE)</f>
        <v>60000</v>
      </c>
      <c r="E444" s="47">
        <v>4</v>
      </c>
      <c r="F444" s="47">
        <v>2</v>
      </c>
      <c r="G444" s="47">
        <v>2</v>
      </c>
      <c r="H444" s="47">
        <v>3</v>
      </c>
      <c r="I444" s="47">
        <v>2</v>
      </c>
      <c r="J444" s="47">
        <v>2</v>
      </c>
      <c r="K444" s="47">
        <v>2</v>
      </c>
      <c r="L444" s="47">
        <v>4</v>
      </c>
      <c r="M444" s="47">
        <v>3</v>
      </c>
      <c r="N444" s="47">
        <v>2</v>
      </c>
      <c r="O444" s="2" t="s">
        <v>55</v>
      </c>
      <c r="P444" s="2" t="s">
        <v>56</v>
      </c>
    </row>
    <row r="445" spans="1:16" x14ac:dyDescent="0.2">
      <c r="A445" s="2" t="s">
        <v>159</v>
      </c>
      <c r="B445" s="2" t="s">
        <v>160</v>
      </c>
      <c r="C445" s="2" t="s">
        <v>71</v>
      </c>
      <c r="D445" s="73">
        <f>+VLOOKUP(Table1[[#This Row],[Project Name]],Table2[[Project Name]:[Funding Request]],2,FALSE)</f>
        <v>60000</v>
      </c>
      <c r="E445" s="47">
        <v>3</v>
      </c>
      <c r="F445" s="47">
        <v>3</v>
      </c>
      <c r="G445" s="47">
        <v>3</v>
      </c>
      <c r="H445" s="47">
        <v>3</v>
      </c>
      <c r="I445" s="47">
        <v>2</v>
      </c>
      <c r="J445" s="47">
        <v>2</v>
      </c>
      <c r="K445" s="47">
        <v>4</v>
      </c>
      <c r="L445" s="47">
        <v>4</v>
      </c>
      <c r="M445" s="47">
        <v>3</v>
      </c>
      <c r="N445" s="47">
        <v>3</v>
      </c>
      <c r="O445" s="2" t="s">
        <v>57</v>
      </c>
      <c r="P445" s="2" t="s">
        <v>58</v>
      </c>
    </row>
    <row r="446" spans="1:16" x14ac:dyDescent="0.2">
      <c r="A446" s="2" t="s">
        <v>159</v>
      </c>
      <c r="B446" s="2" t="s">
        <v>160</v>
      </c>
      <c r="C446" s="2" t="s">
        <v>71</v>
      </c>
      <c r="D446" s="73">
        <f>+VLOOKUP(Table1[[#This Row],[Project Name]],Table2[[Project Name]:[Funding Request]],2,FALSE)</f>
        <v>60000</v>
      </c>
      <c r="E446" s="47">
        <v>4</v>
      </c>
      <c r="F446" s="47">
        <v>5</v>
      </c>
      <c r="G446" s="47">
        <v>4</v>
      </c>
      <c r="H446" s="47">
        <v>5</v>
      </c>
      <c r="I446" s="47">
        <v>4</v>
      </c>
      <c r="J446" s="47">
        <v>4</v>
      </c>
      <c r="K446" s="47">
        <v>4</v>
      </c>
      <c r="L446" s="47">
        <v>5</v>
      </c>
      <c r="M446" s="47">
        <v>4</v>
      </c>
      <c r="N446" s="47">
        <v>3</v>
      </c>
      <c r="O446" s="2" t="s">
        <v>59</v>
      </c>
      <c r="P446" s="2" t="s">
        <v>60</v>
      </c>
    </row>
    <row r="447" spans="1:16" x14ac:dyDescent="0.2">
      <c r="A447" s="2" t="s">
        <v>159</v>
      </c>
      <c r="B447" s="2" t="s">
        <v>160</v>
      </c>
      <c r="C447" s="2" t="s">
        <v>71</v>
      </c>
      <c r="D447" s="73">
        <f>+VLOOKUP(Table1[[#This Row],[Project Name]],Table2[[Project Name]:[Funding Request]],2,FALSE)</f>
        <v>60000</v>
      </c>
      <c r="E447" s="47">
        <v>4</v>
      </c>
      <c r="F447" s="47">
        <v>4</v>
      </c>
      <c r="G447" s="47">
        <v>3</v>
      </c>
      <c r="H447" s="47">
        <v>4</v>
      </c>
      <c r="I447" s="47">
        <v>4</v>
      </c>
      <c r="J447" s="47">
        <v>4</v>
      </c>
      <c r="K447" s="47">
        <v>3</v>
      </c>
      <c r="L447" s="47">
        <v>4</v>
      </c>
      <c r="M447" s="47">
        <v>4</v>
      </c>
      <c r="N447" s="47">
        <v>4</v>
      </c>
      <c r="O447" s="2" t="s">
        <v>61</v>
      </c>
      <c r="P447" s="2" t="s">
        <v>62</v>
      </c>
    </row>
    <row r="448" spans="1:16" x14ac:dyDescent="0.2">
      <c r="A448" s="2" t="s">
        <v>159</v>
      </c>
      <c r="B448" s="2" t="s">
        <v>160</v>
      </c>
      <c r="C448" s="2" t="s">
        <v>71</v>
      </c>
      <c r="D448" s="73">
        <f>+VLOOKUP(Table1[[#This Row],[Project Name]],Table2[[Project Name]:[Funding Request]],2,FALSE)</f>
        <v>60000</v>
      </c>
      <c r="E448" s="47">
        <v>3</v>
      </c>
      <c r="F448" s="47">
        <v>3</v>
      </c>
      <c r="G448" s="47">
        <v>2</v>
      </c>
      <c r="H448" s="47">
        <v>2</v>
      </c>
      <c r="I448" s="47">
        <v>2</v>
      </c>
      <c r="J448" s="47">
        <v>2</v>
      </c>
      <c r="K448" s="47">
        <v>4</v>
      </c>
      <c r="L448" s="47">
        <v>3</v>
      </c>
      <c r="M448" s="47">
        <v>1</v>
      </c>
      <c r="N448" s="47">
        <v>3</v>
      </c>
      <c r="O448" s="2" t="s">
        <v>63</v>
      </c>
      <c r="P448" s="2" t="s">
        <v>64</v>
      </c>
    </row>
    <row r="449" spans="1:16" x14ac:dyDescent="0.2">
      <c r="A449" s="2" t="s">
        <v>159</v>
      </c>
      <c r="B449" s="2" t="s">
        <v>160</v>
      </c>
      <c r="C449" s="2" t="s">
        <v>71</v>
      </c>
      <c r="D449" s="73">
        <f>+VLOOKUP(Table1[[#This Row],[Project Name]],Table2[[Project Name]:[Funding Request]],2,FALSE)</f>
        <v>60000</v>
      </c>
      <c r="E449" s="47">
        <v>3</v>
      </c>
      <c r="F449" s="47">
        <v>2</v>
      </c>
      <c r="G449" s="47">
        <v>2</v>
      </c>
      <c r="H449" s="47">
        <v>2</v>
      </c>
      <c r="I449" s="47">
        <v>2</v>
      </c>
      <c r="J449" s="47">
        <v>1</v>
      </c>
      <c r="K449" s="47">
        <v>3</v>
      </c>
      <c r="L449" s="47">
        <v>5</v>
      </c>
      <c r="M449" s="47">
        <v>5</v>
      </c>
      <c r="N449" s="47">
        <v>3</v>
      </c>
      <c r="O449" s="2" t="s">
        <v>65</v>
      </c>
      <c r="P449" s="2" t="s">
        <v>66</v>
      </c>
    </row>
    <row r="450" spans="1:16" x14ac:dyDescent="0.2">
      <c r="A450" s="2" t="s">
        <v>159</v>
      </c>
      <c r="B450" s="2" t="s">
        <v>160</v>
      </c>
      <c r="C450" s="2" t="s">
        <v>71</v>
      </c>
      <c r="D450" s="73">
        <f>+VLOOKUP(Table1[[#This Row],[Project Name]],Table2[[Project Name]:[Funding Request]],2,FALSE)</f>
        <v>60000</v>
      </c>
      <c r="E450" s="47">
        <v>4</v>
      </c>
      <c r="F450" s="47">
        <v>5</v>
      </c>
      <c r="G450" s="47">
        <v>4</v>
      </c>
      <c r="H450" s="47">
        <v>5</v>
      </c>
      <c r="I450" s="47">
        <v>5</v>
      </c>
      <c r="J450" s="47">
        <v>3</v>
      </c>
      <c r="K450" s="47">
        <v>3</v>
      </c>
      <c r="L450" s="47">
        <v>4</v>
      </c>
      <c r="M450" s="47">
        <v>2</v>
      </c>
      <c r="N450" s="47">
        <v>2</v>
      </c>
      <c r="O450" s="2" t="s">
        <v>67</v>
      </c>
      <c r="P450" s="2" t="s">
        <v>68</v>
      </c>
    </row>
    <row r="451" spans="1:16" x14ac:dyDescent="0.2">
      <c r="A451" s="2" t="s">
        <v>159</v>
      </c>
      <c r="B451" s="2" t="s">
        <v>160</v>
      </c>
      <c r="C451" s="2" t="s">
        <v>71</v>
      </c>
      <c r="D451" s="73">
        <f>+VLOOKUP(Table1[[#This Row],[Project Name]],Table2[[Project Name]:[Funding Request]],2,FALSE)</f>
        <v>60000</v>
      </c>
      <c r="E451" s="47">
        <v>5</v>
      </c>
      <c r="F451" s="47">
        <v>5</v>
      </c>
      <c r="G451" s="47">
        <v>4</v>
      </c>
      <c r="H451" s="47">
        <v>4</v>
      </c>
      <c r="I451" s="47">
        <v>4</v>
      </c>
      <c r="J451" s="47">
        <v>4</v>
      </c>
      <c r="K451" s="47">
        <v>3</v>
      </c>
      <c r="L451" s="47">
        <v>5</v>
      </c>
      <c r="M451" s="47">
        <v>4</v>
      </c>
      <c r="N451" s="47">
        <v>4</v>
      </c>
      <c r="O451" s="2" t="s">
        <v>51</v>
      </c>
      <c r="P451" s="2" t="s">
        <v>52</v>
      </c>
    </row>
    <row r="452" spans="1:16" x14ac:dyDescent="0.2">
      <c r="A452" s="2" t="s">
        <v>161</v>
      </c>
      <c r="B452" s="2" t="s">
        <v>162</v>
      </c>
      <c r="C452" s="2" t="s">
        <v>78</v>
      </c>
      <c r="D452" s="73">
        <f>+VLOOKUP(Table1[[#This Row],[Project Name]],Table2[[Project Name]:[Funding Request]],2,FALSE)</f>
        <v>37000</v>
      </c>
      <c r="E452" s="47">
        <v>5</v>
      </c>
      <c r="F452" s="47">
        <v>5</v>
      </c>
      <c r="G452" s="47">
        <v>4</v>
      </c>
      <c r="H452" s="47">
        <v>4</v>
      </c>
      <c r="I452" s="47">
        <v>4</v>
      </c>
      <c r="J452" s="47">
        <v>5</v>
      </c>
      <c r="K452" s="47">
        <v>5</v>
      </c>
      <c r="L452" s="47">
        <v>5</v>
      </c>
      <c r="M452" s="47">
        <v>3</v>
      </c>
      <c r="N452" s="47">
        <v>4</v>
      </c>
      <c r="O452" s="2" t="s">
        <v>51</v>
      </c>
      <c r="P452" s="2" t="s">
        <v>52</v>
      </c>
    </row>
    <row r="453" spans="1:16" x14ac:dyDescent="0.2">
      <c r="A453" s="2" t="s">
        <v>161</v>
      </c>
      <c r="B453" s="2" t="s">
        <v>162</v>
      </c>
      <c r="C453" s="2" t="s">
        <v>78</v>
      </c>
      <c r="D453" s="73">
        <f>+VLOOKUP(Table1[[#This Row],[Project Name]],Table2[[Project Name]:[Funding Request]],2,FALSE)</f>
        <v>37000</v>
      </c>
      <c r="E453" s="47">
        <v>5</v>
      </c>
      <c r="F453" s="47">
        <v>4</v>
      </c>
      <c r="G453" s="47">
        <v>4</v>
      </c>
      <c r="H453" s="47">
        <v>5</v>
      </c>
      <c r="I453" s="47">
        <v>5</v>
      </c>
      <c r="J453" s="47">
        <v>4</v>
      </c>
      <c r="K453" s="47">
        <v>3</v>
      </c>
      <c r="L453" s="47">
        <v>4</v>
      </c>
      <c r="M453" s="47">
        <v>4</v>
      </c>
      <c r="N453" s="47">
        <v>3</v>
      </c>
      <c r="O453" s="2" t="s">
        <v>53</v>
      </c>
      <c r="P453" s="2" t="s">
        <v>54</v>
      </c>
    </row>
    <row r="454" spans="1:16" x14ac:dyDescent="0.2">
      <c r="A454" s="2" t="s">
        <v>161</v>
      </c>
      <c r="B454" s="2" t="s">
        <v>162</v>
      </c>
      <c r="C454" s="2" t="s">
        <v>78</v>
      </c>
      <c r="D454" s="73">
        <f>+VLOOKUP(Table1[[#This Row],[Project Name]],Table2[[Project Name]:[Funding Request]],2,FALSE)</f>
        <v>37000</v>
      </c>
      <c r="E454" s="47">
        <v>5</v>
      </c>
      <c r="F454" s="47">
        <v>3</v>
      </c>
      <c r="G454" s="47">
        <v>4</v>
      </c>
      <c r="H454" s="47">
        <v>4</v>
      </c>
      <c r="I454" s="47">
        <v>4</v>
      </c>
      <c r="J454" s="47">
        <v>3</v>
      </c>
      <c r="K454" s="47">
        <v>5</v>
      </c>
      <c r="L454" s="47">
        <v>5</v>
      </c>
      <c r="M454" s="47">
        <v>3</v>
      </c>
      <c r="N454" s="47">
        <v>3</v>
      </c>
      <c r="O454" s="2" t="s">
        <v>55</v>
      </c>
      <c r="P454" s="2" t="s">
        <v>56</v>
      </c>
    </row>
    <row r="455" spans="1:16" x14ac:dyDescent="0.2">
      <c r="A455" s="2" t="s">
        <v>161</v>
      </c>
      <c r="B455" s="2" t="s">
        <v>162</v>
      </c>
      <c r="C455" s="2" t="s">
        <v>78</v>
      </c>
      <c r="D455" s="73">
        <f>+VLOOKUP(Table1[[#This Row],[Project Name]],Table2[[Project Name]:[Funding Request]],2,FALSE)</f>
        <v>37000</v>
      </c>
      <c r="E455" s="47">
        <v>2</v>
      </c>
      <c r="F455" s="47">
        <v>2</v>
      </c>
      <c r="G455" s="47">
        <v>2</v>
      </c>
      <c r="H455" s="47">
        <v>2</v>
      </c>
      <c r="I455" s="47">
        <v>2</v>
      </c>
      <c r="J455" s="47">
        <v>2</v>
      </c>
      <c r="K455" s="47">
        <v>5</v>
      </c>
      <c r="L455" s="47">
        <v>2</v>
      </c>
      <c r="M455" s="47">
        <v>3</v>
      </c>
      <c r="N455" s="47">
        <v>3</v>
      </c>
      <c r="O455" s="2" t="s">
        <v>57</v>
      </c>
      <c r="P455" s="2" t="s">
        <v>58</v>
      </c>
    </row>
    <row r="456" spans="1:16" x14ac:dyDescent="0.2">
      <c r="A456" s="2" t="s">
        <v>161</v>
      </c>
      <c r="B456" s="2" t="s">
        <v>162</v>
      </c>
      <c r="C456" s="2" t="s">
        <v>78</v>
      </c>
      <c r="D456" s="73">
        <f>+VLOOKUP(Table1[[#This Row],[Project Name]],Table2[[Project Name]:[Funding Request]],2,FALSE)</f>
        <v>37000</v>
      </c>
      <c r="E456" s="47">
        <v>5</v>
      </c>
      <c r="F456" s="47">
        <v>3</v>
      </c>
      <c r="G456" s="47">
        <v>4</v>
      </c>
      <c r="H456" s="47">
        <v>4</v>
      </c>
      <c r="I456" s="47">
        <v>3</v>
      </c>
      <c r="J456" s="47">
        <v>3</v>
      </c>
      <c r="K456" s="47">
        <v>3</v>
      </c>
      <c r="L456" s="47">
        <v>5</v>
      </c>
      <c r="M456" s="47">
        <v>3</v>
      </c>
      <c r="N456" s="47">
        <v>3</v>
      </c>
      <c r="O456" s="2" t="s">
        <v>59</v>
      </c>
      <c r="P456" s="2" t="s">
        <v>60</v>
      </c>
    </row>
    <row r="457" spans="1:16" x14ac:dyDescent="0.2">
      <c r="A457" s="2" t="s">
        <v>161</v>
      </c>
      <c r="B457" s="2" t="s">
        <v>162</v>
      </c>
      <c r="C457" s="2" t="s">
        <v>78</v>
      </c>
      <c r="D457" s="73">
        <f>+VLOOKUP(Table1[[#This Row],[Project Name]],Table2[[Project Name]:[Funding Request]],2,FALSE)</f>
        <v>37000</v>
      </c>
      <c r="E457" s="47">
        <v>5</v>
      </c>
      <c r="F457" s="47">
        <v>5</v>
      </c>
      <c r="G457" s="47">
        <v>5</v>
      </c>
      <c r="H457" s="47">
        <v>5</v>
      </c>
      <c r="I457" s="47">
        <v>5</v>
      </c>
      <c r="J457" s="47">
        <v>5</v>
      </c>
      <c r="K457" s="47">
        <v>3</v>
      </c>
      <c r="L457" s="47">
        <v>5</v>
      </c>
      <c r="M457" s="47">
        <v>5</v>
      </c>
      <c r="N457" s="47">
        <v>5</v>
      </c>
      <c r="O457" s="2" t="s">
        <v>61</v>
      </c>
      <c r="P457" s="2" t="s">
        <v>62</v>
      </c>
    </row>
    <row r="458" spans="1:16" x14ac:dyDescent="0.2">
      <c r="A458" s="2" t="s">
        <v>161</v>
      </c>
      <c r="B458" s="2" t="s">
        <v>162</v>
      </c>
      <c r="C458" s="2" t="s">
        <v>78</v>
      </c>
      <c r="D458" s="73">
        <f>+VLOOKUP(Table1[[#This Row],[Project Name]],Table2[[Project Name]:[Funding Request]],2,FALSE)</f>
        <v>37000</v>
      </c>
      <c r="E458" s="47">
        <v>5</v>
      </c>
      <c r="F458" s="47">
        <v>3</v>
      </c>
      <c r="G458" s="47">
        <v>3</v>
      </c>
      <c r="H458" s="47">
        <v>3</v>
      </c>
      <c r="I458" s="47">
        <v>4</v>
      </c>
      <c r="J458" s="47">
        <v>3</v>
      </c>
      <c r="K458" s="47">
        <v>5</v>
      </c>
      <c r="L458" s="47">
        <v>5</v>
      </c>
      <c r="M458" s="47">
        <v>4</v>
      </c>
      <c r="N458" s="47">
        <v>3</v>
      </c>
      <c r="O458" s="2" t="s">
        <v>63</v>
      </c>
      <c r="P458" s="2" t="s">
        <v>64</v>
      </c>
    </row>
    <row r="459" spans="1:16" x14ac:dyDescent="0.2">
      <c r="A459" s="2" t="s">
        <v>161</v>
      </c>
      <c r="B459" s="2" t="s">
        <v>162</v>
      </c>
      <c r="C459" s="2" t="s">
        <v>78</v>
      </c>
      <c r="D459" s="73">
        <f>+VLOOKUP(Table1[[#This Row],[Project Name]],Table2[[Project Name]:[Funding Request]],2,FALSE)</f>
        <v>37000</v>
      </c>
      <c r="E459" s="47">
        <v>5</v>
      </c>
      <c r="F459" s="47">
        <v>5</v>
      </c>
      <c r="G459" s="47">
        <v>5</v>
      </c>
      <c r="H459" s="47">
        <v>5</v>
      </c>
      <c r="I459" s="47">
        <v>5</v>
      </c>
      <c r="J459" s="47">
        <v>5</v>
      </c>
      <c r="K459" s="47">
        <v>5</v>
      </c>
      <c r="L459" s="47">
        <v>5</v>
      </c>
      <c r="M459" s="47">
        <v>5</v>
      </c>
      <c r="N459" s="47">
        <v>5</v>
      </c>
      <c r="O459" s="2" t="s">
        <v>65</v>
      </c>
      <c r="P459" s="2" t="s">
        <v>66</v>
      </c>
    </row>
    <row r="460" spans="1:16" x14ac:dyDescent="0.2">
      <c r="A460" s="2" t="s">
        <v>161</v>
      </c>
      <c r="B460" s="2" t="s">
        <v>162</v>
      </c>
      <c r="C460" s="2" t="s">
        <v>78</v>
      </c>
      <c r="D460" s="73">
        <f>+VLOOKUP(Table1[[#This Row],[Project Name]],Table2[[Project Name]:[Funding Request]],2,FALSE)</f>
        <v>37000</v>
      </c>
      <c r="E460" s="47">
        <v>5</v>
      </c>
      <c r="F460" s="47">
        <v>3</v>
      </c>
      <c r="G460" s="47">
        <v>4</v>
      </c>
      <c r="H460" s="47">
        <v>3</v>
      </c>
      <c r="I460" s="47">
        <v>4</v>
      </c>
      <c r="J460" s="47">
        <v>3</v>
      </c>
      <c r="K460" s="47">
        <v>5</v>
      </c>
      <c r="L460" s="47">
        <v>4</v>
      </c>
      <c r="M460" s="47">
        <v>3</v>
      </c>
      <c r="N460" s="47">
        <v>2</v>
      </c>
      <c r="O460" s="2" t="s">
        <v>67</v>
      </c>
      <c r="P460" s="2" t="s">
        <v>68</v>
      </c>
    </row>
    <row r="461" spans="1:16" x14ac:dyDescent="0.2">
      <c r="A461" s="2" t="s">
        <v>163</v>
      </c>
      <c r="B461" s="2" t="s">
        <v>164</v>
      </c>
      <c r="C461" s="2" t="s">
        <v>71</v>
      </c>
      <c r="D461" s="73">
        <f>+VLOOKUP(Table1[[#This Row],[Project Name]],Table2[[Project Name]:[Funding Request]],2,FALSE)</f>
        <v>50000</v>
      </c>
      <c r="E461" s="47">
        <v>5</v>
      </c>
      <c r="F461" s="47">
        <v>5</v>
      </c>
      <c r="G461" s="47">
        <v>5</v>
      </c>
      <c r="H461" s="47">
        <v>5</v>
      </c>
      <c r="I461" s="47">
        <v>5</v>
      </c>
      <c r="J461" s="47">
        <v>5</v>
      </c>
      <c r="K461" s="47">
        <v>5</v>
      </c>
      <c r="L461" s="47">
        <v>5</v>
      </c>
      <c r="M461" s="47">
        <v>4</v>
      </c>
      <c r="N461" s="47">
        <v>4</v>
      </c>
      <c r="O461" s="2" t="s">
        <v>51</v>
      </c>
      <c r="P461" s="2" t="s">
        <v>52</v>
      </c>
    </row>
    <row r="462" spans="1:16" x14ac:dyDescent="0.2">
      <c r="A462" s="2" t="s">
        <v>163</v>
      </c>
      <c r="B462" s="2" t="s">
        <v>164</v>
      </c>
      <c r="C462" s="2" t="s">
        <v>71</v>
      </c>
      <c r="D462" s="73">
        <f>+VLOOKUP(Table1[[#This Row],[Project Name]],Table2[[Project Name]:[Funding Request]],2,FALSE)</f>
        <v>50000</v>
      </c>
      <c r="E462" s="47">
        <v>4</v>
      </c>
      <c r="F462" s="47">
        <v>4</v>
      </c>
      <c r="G462" s="47">
        <v>4</v>
      </c>
      <c r="H462" s="47">
        <v>4</v>
      </c>
      <c r="I462" s="47">
        <v>4</v>
      </c>
      <c r="J462" s="47">
        <v>4</v>
      </c>
      <c r="K462" s="47">
        <v>5</v>
      </c>
      <c r="L462" s="47">
        <v>4</v>
      </c>
      <c r="M462" s="47">
        <v>3</v>
      </c>
      <c r="N462" s="47">
        <v>3</v>
      </c>
      <c r="O462" s="2" t="s">
        <v>53</v>
      </c>
      <c r="P462" s="2" t="s">
        <v>54</v>
      </c>
    </row>
    <row r="463" spans="1:16" x14ac:dyDescent="0.2">
      <c r="A463" s="2" t="s">
        <v>163</v>
      </c>
      <c r="B463" s="2" t="s">
        <v>164</v>
      </c>
      <c r="C463" s="2" t="s">
        <v>71</v>
      </c>
      <c r="D463" s="73">
        <f>+VLOOKUP(Table1[[#This Row],[Project Name]],Table2[[Project Name]:[Funding Request]],2,FALSE)</f>
        <v>50000</v>
      </c>
      <c r="E463" s="47">
        <v>5</v>
      </c>
      <c r="F463" s="47">
        <v>5</v>
      </c>
      <c r="G463" s="47">
        <v>5</v>
      </c>
      <c r="H463" s="47">
        <v>5</v>
      </c>
      <c r="I463" s="47">
        <v>5</v>
      </c>
      <c r="J463" s="47">
        <v>4</v>
      </c>
      <c r="K463" s="47">
        <v>5</v>
      </c>
      <c r="L463" s="47">
        <v>3</v>
      </c>
      <c r="M463" s="47">
        <v>4</v>
      </c>
      <c r="N463" s="47">
        <v>4</v>
      </c>
      <c r="O463" s="2" t="s">
        <v>55</v>
      </c>
      <c r="P463" s="2" t="s">
        <v>56</v>
      </c>
    </row>
    <row r="464" spans="1:16" x14ac:dyDescent="0.2">
      <c r="A464" s="2" t="s">
        <v>163</v>
      </c>
      <c r="B464" s="2" t="s">
        <v>164</v>
      </c>
      <c r="C464" s="2" t="s">
        <v>71</v>
      </c>
      <c r="D464" s="73">
        <f>+VLOOKUP(Table1[[#This Row],[Project Name]],Table2[[Project Name]:[Funding Request]],2,FALSE)</f>
        <v>50000</v>
      </c>
      <c r="E464" s="47">
        <v>3</v>
      </c>
      <c r="F464" s="47">
        <v>4</v>
      </c>
      <c r="G464" s="47">
        <v>5</v>
      </c>
      <c r="H464" s="47">
        <v>4</v>
      </c>
      <c r="I464" s="47">
        <v>5</v>
      </c>
      <c r="J464" s="47">
        <v>4</v>
      </c>
      <c r="K464" s="47">
        <v>5</v>
      </c>
      <c r="L464" s="47">
        <v>3</v>
      </c>
      <c r="M464" s="47">
        <v>4</v>
      </c>
      <c r="N464" s="47">
        <v>3</v>
      </c>
      <c r="O464" s="2" t="s">
        <v>57</v>
      </c>
      <c r="P464" s="2" t="s">
        <v>58</v>
      </c>
    </row>
    <row r="465" spans="1:16" x14ac:dyDescent="0.2">
      <c r="A465" s="2" t="s">
        <v>163</v>
      </c>
      <c r="B465" s="2" t="s">
        <v>164</v>
      </c>
      <c r="C465" s="2" t="s">
        <v>71</v>
      </c>
      <c r="D465" s="73">
        <f>+VLOOKUP(Table1[[#This Row],[Project Name]],Table2[[Project Name]:[Funding Request]],2,FALSE)</f>
        <v>50000</v>
      </c>
      <c r="E465" s="47">
        <v>5</v>
      </c>
      <c r="F465" s="47">
        <v>5</v>
      </c>
      <c r="G465" s="47">
        <v>5</v>
      </c>
      <c r="H465" s="47">
        <v>5</v>
      </c>
      <c r="I465" s="47">
        <v>5</v>
      </c>
      <c r="J465" s="47">
        <v>4</v>
      </c>
      <c r="K465" s="47">
        <v>5</v>
      </c>
      <c r="L465" s="47">
        <v>4</v>
      </c>
      <c r="M465" s="47">
        <v>5</v>
      </c>
      <c r="N465" s="47">
        <v>4</v>
      </c>
      <c r="O465" s="2" t="s">
        <v>59</v>
      </c>
      <c r="P465" s="2" t="s">
        <v>60</v>
      </c>
    </row>
    <row r="466" spans="1:16" x14ac:dyDescent="0.2">
      <c r="A466" s="2" t="s">
        <v>163</v>
      </c>
      <c r="B466" s="2" t="s">
        <v>164</v>
      </c>
      <c r="C466" s="2" t="s">
        <v>71</v>
      </c>
      <c r="D466" s="73">
        <f>+VLOOKUP(Table1[[#This Row],[Project Name]],Table2[[Project Name]:[Funding Request]],2,FALSE)</f>
        <v>50000</v>
      </c>
      <c r="E466" s="47">
        <v>5</v>
      </c>
      <c r="F466" s="47">
        <v>5</v>
      </c>
      <c r="G466" s="47">
        <v>5</v>
      </c>
      <c r="H466" s="47">
        <v>5</v>
      </c>
      <c r="I466" s="47">
        <v>5</v>
      </c>
      <c r="J466" s="47">
        <v>5</v>
      </c>
      <c r="K466" s="47">
        <v>5</v>
      </c>
      <c r="L466" s="47">
        <v>5</v>
      </c>
      <c r="M466" s="47">
        <v>5</v>
      </c>
      <c r="N466" s="47">
        <v>5</v>
      </c>
      <c r="O466" s="2" t="s">
        <v>61</v>
      </c>
      <c r="P466" s="2" t="s">
        <v>62</v>
      </c>
    </row>
    <row r="467" spans="1:16" x14ac:dyDescent="0.2">
      <c r="A467" s="2" t="s">
        <v>163</v>
      </c>
      <c r="B467" s="2" t="s">
        <v>164</v>
      </c>
      <c r="C467" s="2" t="s">
        <v>71</v>
      </c>
      <c r="D467" s="73">
        <f>+VLOOKUP(Table1[[#This Row],[Project Name]],Table2[[Project Name]:[Funding Request]],2,FALSE)</f>
        <v>50000</v>
      </c>
      <c r="E467" s="47">
        <v>4</v>
      </c>
      <c r="F467" s="47">
        <v>4</v>
      </c>
      <c r="G467" s="47">
        <v>5</v>
      </c>
      <c r="H467" s="47">
        <v>5</v>
      </c>
      <c r="I467" s="47">
        <v>4</v>
      </c>
      <c r="J467" s="47">
        <v>4</v>
      </c>
      <c r="K467" s="47">
        <v>5</v>
      </c>
      <c r="L467" s="47">
        <v>4</v>
      </c>
      <c r="M467" s="47">
        <v>2</v>
      </c>
      <c r="N467" s="47">
        <v>4</v>
      </c>
      <c r="O467" s="2" t="s">
        <v>63</v>
      </c>
      <c r="P467" s="2" t="s">
        <v>64</v>
      </c>
    </row>
    <row r="468" spans="1:16" x14ac:dyDescent="0.2">
      <c r="A468" s="2" t="s">
        <v>163</v>
      </c>
      <c r="B468" s="2" t="s">
        <v>164</v>
      </c>
      <c r="C468" s="2" t="s">
        <v>71</v>
      </c>
      <c r="D468" s="73">
        <f>+VLOOKUP(Table1[[#This Row],[Project Name]],Table2[[Project Name]:[Funding Request]],2,FALSE)</f>
        <v>50000</v>
      </c>
      <c r="E468" s="47">
        <v>5</v>
      </c>
      <c r="F468" s="47">
        <v>5</v>
      </c>
      <c r="G468" s="47">
        <v>5</v>
      </c>
      <c r="H468" s="47">
        <v>5</v>
      </c>
      <c r="I468" s="47">
        <v>5</v>
      </c>
      <c r="J468" s="47">
        <v>5</v>
      </c>
      <c r="K468" s="47">
        <v>5</v>
      </c>
      <c r="L468" s="47">
        <v>5</v>
      </c>
      <c r="M468" s="47">
        <v>5</v>
      </c>
      <c r="N468" s="47">
        <v>5</v>
      </c>
      <c r="O468" s="2" t="s">
        <v>65</v>
      </c>
      <c r="P468" s="2" t="s">
        <v>66</v>
      </c>
    </row>
    <row r="469" spans="1:16" x14ac:dyDescent="0.2">
      <c r="A469" s="2" t="s">
        <v>163</v>
      </c>
      <c r="B469" s="2" t="s">
        <v>164</v>
      </c>
      <c r="C469" s="2" t="s">
        <v>71</v>
      </c>
      <c r="D469" s="73">
        <f>+VLOOKUP(Table1[[#This Row],[Project Name]],Table2[[Project Name]:[Funding Request]],2,FALSE)</f>
        <v>50000</v>
      </c>
      <c r="E469" s="47">
        <v>5</v>
      </c>
      <c r="F469" s="47">
        <v>5</v>
      </c>
      <c r="G469" s="47">
        <v>5</v>
      </c>
      <c r="H469" s="47">
        <v>5</v>
      </c>
      <c r="I469" s="47">
        <v>5</v>
      </c>
      <c r="J469" s="47">
        <v>5</v>
      </c>
      <c r="K469" s="47">
        <v>5</v>
      </c>
      <c r="L469" s="47">
        <v>5</v>
      </c>
      <c r="M469" s="47">
        <v>5</v>
      </c>
      <c r="N469" s="47">
        <v>4</v>
      </c>
      <c r="O469" s="2" t="s">
        <v>67</v>
      </c>
      <c r="P469" s="2" t="s">
        <v>68</v>
      </c>
    </row>
    <row r="470" spans="1:16" x14ac:dyDescent="0.2">
      <c r="A470" s="2" t="s">
        <v>165</v>
      </c>
      <c r="B470" s="2" t="s">
        <v>166</v>
      </c>
      <c r="C470" s="2" t="s">
        <v>50</v>
      </c>
      <c r="D470" s="73">
        <f>+VLOOKUP(Table1[[#This Row],[Project Name]],Table2[[Project Name]:[Funding Request]],2,FALSE)</f>
        <v>60000</v>
      </c>
      <c r="E470" s="47">
        <v>5</v>
      </c>
      <c r="F470" s="47">
        <v>4</v>
      </c>
      <c r="G470" s="47">
        <v>5</v>
      </c>
      <c r="H470" s="47">
        <v>5</v>
      </c>
      <c r="I470" s="47">
        <v>5</v>
      </c>
      <c r="J470" s="47">
        <v>4</v>
      </c>
      <c r="K470" s="47">
        <v>3</v>
      </c>
      <c r="L470" s="47">
        <v>5</v>
      </c>
      <c r="M470" s="47">
        <v>5</v>
      </c>
      <c r="N470" s="47">
        <v>3</v>
      </c>
      <c r="O470" s="2" t="s">
        <v>59</v>
      </c>
      <c r="P470" s="2" t="s">
        <v>60</v>
      </c>
    </row>
    <row r="471" spans="1:16" x14ac:dyDescent="0.2">
      <c r="A471" s="2" t="s">
        <v>165</v>
      </c>
      <c r="B471" s="2" t="s">
        <v>166</v>
      </c>
      <c r="C471" s="2" t="s">
        <v>50</v>
      </c>
      <c r="D471" s="73">
        <f>+VLOOKUP(Table1[[#This Row],[Project Name]],Table2[[Project Name]:[Funding Request]],2,FALSE)</f>
        <v>60000</v>
      </c>
      <c r="E471" s="47">
        <v>5</v>
      </c>
      <c r="F471" s="47">
        <v>5</v>
      </c>
      <c r="G471" s="47">
        <v>3</v>
      </c>
      <c r="H471" s="47">
        <v>5</v>
      </c>
      <c r="I471" s="47">
        <v>4</v>
      </c>
      <c r="J471" s="47">
        <v>4</v>
      </c>
      <c r="K471" s="47">
        <v>2</v>
      </c>
      <c r="L471" s="47">
        <v>5</v>
      </c>
      <c r="M471" s="47">
        <v>4</v>
      </c>
      <c r="N471" s="47">
        <v>4</v>
      </c>
      <c r="O471" s="2" t="s">
        <v>61</v>
      </c>
      <c r="P471" s="2" t="s">
        <v>62</v>
      </c>
    </row>
    <row r="472" spans="1:16" x14ac:dyDescent="0.2">
      <c r="A472" s="2" t="s">
        <v>165</v>
      </c>
      <c r="B472" s="2" t="s">
        <v>166</v>
      </c>
      <c r="C472" s="2" t="s">
        <v>50</v>
      </c>
      <c r="D472" s="73">
        <f>+VLOOKUP(Table1[[#This Row],[Project Name]],Table2[[Project Name]:[Funding Request]],2,FALSE)</f>
        <v>60000</v>
      </c>
      <c r="E472" s="47">
        <v>4</v>
      </c>
      <c r="F472" s="47">
        <v>3</v>
      </c>
      <c r="G472" s="47">
        <v>3</v>
      </c>
      <c r="H472" s="47">
        <v>3</v>
      </c>
      <c r="I472" s="47">
        <v>4</v>
      </c>
      <c r="J472" s="47">
        <v>4</v>
      </c>
      <c r="K472" s="47">
        <v>3</v>
      </c>
      <c r="L472" s="47">
        <v>3</v>
      </c>
      <c r="M472" s="47">
        <v>3</v>
      </c>
      <c r="N472" s="47">
        <v>4</v>
      </c>
      <c r="O472" s="2" t="s">
        <v>63</v>
      </c>
      <c r="P472" s="2" t="s">
        <v>64</v>
      </c>
    </row>
    <row r="473" spans="1:16" x14ac:dyDescent="0.2">
      <c r="A473" s="2" t="s">
        <v>165</v>
      </c>
      <c r="B473" s="2" t="s">
        <v>166</v>
      </c>
      <c r="C473" s="2" t="s">
        <v>50</v>
      </c>
      <c r="D473" s="73">
        <f>+VLOOKUP(Table1[[#This Row],[Project Name]],Table2[[Project Name]:[Funding Request]],2,FALSE)</f>
        <v>60000</v>
      </c>
      <c r="E473" s="47">
        <v>5</v>
      </c>
      <c r="F473" s="47">
        <v>5</v>
      </c>
      <c r="G473" s="47">
        <v>5</v>
      </c>
      <c r="H473" s="47">
        <v>5</v>
      </c>
      <c r="I473" s="47">
        <v>5</v>
      </c>
      <c r="J473" s="47">
        <v>5</v>
      </c>
      <c r="K473" s="47">
        <v>1</v>
      </c>
      <c r="L473" s="47">
        <v>5</v>
      </c>
      <c r="M473" s="47">
        <v>5</v>
      </c>
      <c r="N473" s="47">
        <v>5</v>
      </c>
      <c r="O473" s="2" t="s">
        <v>65</v>
      </c>
      <c r="P473" s="2" t="s">
        <v>66</v>
      </c>
    </row>
    <row r="474" spans="1:16" x14ac:dyDescent="0.2">
      <c r="A474" s="2" t="s">
        <v>165</v>
      </c>
      <c r="B474" s="2" t="s">
        <v>166</v>
      </c>
      <c r="C474" s="2" t="s">
        <v>50</v>
      </c>
      <c r="D474" s="73">
        <f>+VLOOKUP(Table1[[#This Row],[Project Name]],Table2[[Project Name]:[Funding Request]],2,FALSE)</f>
        <v>60000</v>
      </c>
      <c r="E474" s="47">
        <v>3</v>
      </c>
      <c r="F474" s="47">
        <v>3</v>
      </c>
      <c r="G474" s="47">
        <v>4</v>
      </c>
      <c r="H474" s="47">
        <v>4</v>
      </c>
      <c r="I474" s="47">
        <v>5</v>
      </c>
      <c r="J474" s="47">
        <v>5</v>
      </c>
      <c r="K474" s="47">
        <v>4</v>
      </c>
      <c r="L474" s="47">
        <v>5</v>
      </c>
      <c r="M474" s="47">
        <v>5</v>
      </c>
      <c r="N474" s="47">
        <v>3</v>
      </c>
      <c r="O474" s="2" t="s">
        <v>67</v>
      </c>
      <c r="P474" s="2" t="s">
        <v>68</v>
      </c>
    </row>
    <row r="475" spans="1:16" x14ac:dyDescent="0.2">
      <c r="A475" s="2" t="s">
        <v>165</v>
      </c>
      <c r="B475" s="2" t="s">
        <v>166</v>
      </c>
      <c r="C475" s="2" t="s">
        <v>50</v>
      </c>
      <c r="D475" s="73">
        <f>+VLOOKUP(Table1[[#This Row],[Project Name]],Table2[[Project Name]:[Funding Request]],2,FALSE)</f>
        <v>60000</v>
      </c>
      <c r="E475" s="47">
        <v>5</v>
      </c>
      <c r="F475" s="47">
        <v>4</v>
      </c>
      <c r="G475" s="47">
        <v>4</v>
      </c>
      <c r="H475" s="47">
        <v>5</v>
      </c>
      <c r="I475" s="47">
        <v>5</v>
      </c>
      <c r="J475" s="47">
        <v>4</v>
      </c>
      <c r="K475" s="47">
        <v>5</v>
      </c>
      <c r="L475" s="47">
        <v>5</v>
      </c>
      <c r="M475" s="47">
        <v>5</v>
      </c>
      <c r="N475" s="47">
        <v>1</v>
      </c>
      <c r="O475" s="2" t="s">
        <v>51</v>
      </c>
      <c r="P475" s="2" t="s">
        <v>52</v>
      </c>
    </row>
    <row r="476" spans="1:16" x14ac:dyDescent="0.2">
      <c r="A476" s="2" t="s">
        <v>165</v>
      </c>
      <c r="B476" s="2" t="s">
        <v>166</v>
      </c>
      <c r="C476" s="2" t="s">
        <v>50</v>
      </c>
      <c r="D476" s="73">
        <f>+VLOOKUP(Table1[[#This Row],[Project Name]],Table2[[Project Name]:[Funding Request]],2,FALSE)</f>
        <v>60000</v>
      </c>
      <c r="E476" s="47">
        <v>3</v>
      </c>
      <c r="F476" s="47">
        <v>3</v>
      </c>
      <c r="G476" s="47">
        <v>4</v>
      </c>
      <c r="H476" s="47">
        <v>3</v>
      </c>
      <c r="I476" s="47">
        <v>3</v>
      </c>
      <c r="J476" s="47">
        <v>3</v>
      </c>
      <c r="K476" s="47">
        <v>3</v>
      </c>
      <c r="L476" s="47">
        <v>3</v>
      </c>
      <c r="M476" s="47">
        <v>3</v>
      </c>
      <c r="N476" s="47">
        <v>3</v>
      </c>
      <c r="O476" s="2" t="s">
        <v>53</v>
      </c>
      <c r="P476" s="2" t="s">
        <v>54</v>
      </c>
    </row>
    <row r="477" spans="1:16" x14ac:dyDescent="0.2">
      <c r="A477" s="2" t="s">
        <v>165</v>
      </c>
      <c r="B477" s="2" t="s">
        <v>166</v>
      </c>
      <c r="C477" s="2" t="s">
        <v>50</v>
      </c>
      <c r="D477" s="73">
        <f>+VLOOKUP(Table1[[#This Row],[Project Name]],Table2[[Project Name]:[Funding Request]],2,FALSE)</f>
        <v>60000</v>
      </c>
      <c r="E477" s="47">
        <v>5</v>
      </c>
      <c r="F477" s="47">
        <v>4</v>
      </c>
      <c r="G477" s="47">
        <v>3</v>
      </c>
      <c r="H477" s="47">
        <v>4</v>
      </c>
      <c r="I477" s="47">
        <v>3</v>
      </c>
      <c r="J477" s="47">
        <v>4</v>
      </c>
      <c r="K477" s="47">
        <v>3</v>
      </c>
      <c r="L477" s="47">
        <v>4</v>
      </c>
      <c r="M477" s="47">
        <v>4</v>
      </c>
      <c r="N477" s="47">
        <v>3</v>
      </c>
      <c r="O477" s="2" t="s">
        <v>55</v>
      </c>
      <c r="P477" s="2" t="s">
        <v>56</v>
      </c>
    </row>
    <row r="478" spans="1:16" x14ac:dyDescent="0.2">
      <c r="A478" s="2" t="s">
        <v>165</v>
      </c>
      <c r="B478" s="2" t="s">
        <v>166</v>
      </c>
      <c r="C478" s="2" t="s">
        <v>50</v>
      </c>
      <c r="D478" s="73">
        <f>+VLOOKUP(Table1[[#This Row],[Project Name]],Table2[[Project Name]:[Funding Request]],2,FALSE)</f>
        <v>60000</v>
      </c>
      <c r="E478" s="47">
        <v>3</v>
      </c>
      <c r="F478" s="47">
        <v>4</v>
      </c>
      <c r="G478" s="47">
        <v>4</v>
      </c>
      <c r="H478" s="47">
        <v>4</v>
      </c>
      <c r="I478" s="47">
        <v>4</v>
      </c>
      <c r="J478" s="47">
        <v>4</v>
      </c>
      <c r="K478" s="47">
        <v>5</v>
      </c>
      <c r="L478" s="47">
        <v>4</v>
      </c>
      <c r="M478" s="47">
        <v>5</v>
      </c>
      <c r="N478" s="47">
        <v>4</v>
      </c>
      <c r="O478" s="2" t="s">
        <v>57</v>
      </c>
      <c r="P478" s="2" t="s">
        <v>58</v>
      </c>
    </row>
    <row r="479" spans="1:16" x14ac:dyDescent="0.2">
      <c r="A479" s="2" t="s">
        <v>167</v>
      </c>
      <c r="B479" s="2" t="s">
        <v>168</v>
      </c>
      <c r="C479" s="2" t="s">
        <v>50</v>
      </c>
      <c r="D479" s="73">
        <f>+VLOOKUP(Table1[[#This Row],[Project Name]],Table2[[Project Name]:[Funding Request]],2,FALSE)</f>
        <v>30000</v>
      </c>
      <c r="E479" s="47">
        <v>5</v>
      </c>
      <c r="F479" s="47">
        <v>4</v>
      </c>
      <c r="G479" s="47">
        <v>5</v>
      </c>
      <c r="H479" s="47">
        <v>5</v>
      </c>
      <c r="I479" s="47">
        <v>5</v>
      </c>
      <c r="J479" s="47">
        <v>5</v>
      </c>
      <c r="K479" s="47">
        <v>4</v>
      </c>
      <c r="L479" s="47">
        <v>5</v>
      </c>
      <c r="M479" s="47">
        <v>5</v>
      </c>
      <c r="N479" s="47">
        <v>4</v>
      </c>
      <c r="O479" s="2" t="s">
        <v>59</v>
      </c>
      <c r="P479" s="2" t="s">
        <v>60</v>
      </c>
    </row>
    <row r="480" spans="1:16" x14ac:dyDescent="0.2">
      <c r="A480" s="2" t="s">
        <v>167</v>
      </c>
      <c r="B480" s="2" t="s">
        <v>168</v>
      </c>
      <c r="C480" s="2" t="s">
        <v>50</v>
      </c>
      <c r="D480" s="73">
        <f>+VLOOKUP(Table1[[#This Row],[Project Name]],Table2[[Project Name]:[Funding Request]],2,FALSE)</f>
        <v>30000</v>
      </c>
      <c r="E480" s="47">
        <v>5</v>
      </c>
      <c r="F480" s="47">
        <v>5</v>
      </c>
      <c r="G480" s="47">
        <v>4</v>
      </c>
      <c r="H480" s="47">
        <v>3</v>
      </c>
      <c r="I480" s="47">
        <v>5</v>
      </c>
      <c r="J480" s="47">
        <v>3</v>
      </c>
      <c r="K480" s="47">
        <v>4</v>
      </c>
      <c r="L480" s="47">
        <v>4</v>
      </c>
      <c r="M480" s="47">
        <v>4</v>
      </c>
      <c r="N480" s="47">
        <v>4</v>
      </c>
      <c r="O480" s="2" t="s">
        <v>61</v>
      </c>
      <c r="P480" s="2" t="s">
        <v>62</v>
      </c>
    </row>
    <row r="481" spans="1:16" x14ac:dyDescent="0.2">
      <c r="A481" s="2" t="s">
        <v>167</v>
      </c>
      <c r="B481" s="2" t="s">
        <v>168</v>
      </c>
      <c r="C481" s="2" t="s">
        <v>50</v>
      </c>
      <c r="D481" s="73">
        <f>+VLOOKUP(Table1[[#This Row],[Project Name]],Table2[[Project Name]:[Funding Request]],2,FALSE)</f>
        <v>30000</v>
      </c>
      <c r="E481" s="47">
        <v>4</v>
      </c>
      <c r="F481" s="47">
        <v>5</v>
      </c>
      <c r="G481" s="47">
        <v>5</v>
      </c>
      <c r="H481" s="47">
        <v>5</v>
      </c>
      <c r="I481" s="47">
        <v>4</v>
      </c>
      <c r="J481" s="47">
        <v>5</v>
      </c>
      <c r="K481" s="47">
        <v>4</v>
      </c>
      <c r="L481" s="47">
        <v>4</v>
      </c>
      <c r="M481" s="47">
        <v>4</v>
      </c>
      <c r="N481" s="47">
        <v>4</v>
      </c>
      <c r="O481" s="2" t="s">
        <v>63</v>
      </c>
      <c r="P481" s="2" t="s">
        <v>64</v>
      </c>
    </row>
    <row r="482" spans="1:16" x14ac:dyDescent="0.2">
      <c r="A482" s="2" t="s">
        <v>167</v>
      </c>
      <c r="B482" s="2" t="s">
        <v>168</v>
      </c>
      <c r="C482" s="2" t="s">
        <v>50</v>
      </c>
      <c r="D482" s="73">
        <f>+VLOOKUP(Table1[[#This Row],[Project Name]],Table2[[Project Name]:[Funding Request]],2,FALSE)</f>
        <v>30000</v>
      </c>
      <c r="E482" s="47">
        <v>5</v>
      </c>
      <c r="F482" s="47">
        <v>5</v>
      </c>
      <c r="G482" s="47">
        <v>5</v>
      </c>
      <c r="H482" s="47">
        <v>5</v>
      </c>
      <c r="I482" s="47">
        <v>5</v>
      </c>
      <c r="J482" s="47">
        <v>5</v>
      </c>
      <c r="K482" s="47">
        <v>4</v>
      </c>
      <c r="L482" s="47">
        <v>5</v>
      </c>
      <c r="M482" s="47">
        <v>5</v>
      </c>
      <c r="N482" s="47">
        <v>5</v>
      </c>
      <c r="O482" s="2" t="s">
        <v>65</v>
      </c>
      <c r="P482" s="2" t="s">
        <v>66</v>
      </c>
    </row>
    <row r="483" spans="1:16" x14ac:dyDescent="0.2">
      <c r="A483" s="2" t="s">
        <v>167</v>
      </c>
      <c r="B483" s="2" t="s">
        <v>168</v>
      </c>
      <c r="C483" s="2" t="s">
        <v>50</v>
      </c>
      <c r="D483" s="73">
        <f>+VLOOKUP(Table1[[#This Row],[Project Name]],Table2[[Project Name]:[Funding Request]],2,FALSE)</f>
        <v>30000</v>
      </c>
      <c r="E483" s="47">
        <v>5</v>
      </c>
      <c r="F483" s="47">
        <v>4</v>
      </c>
      <c r="G483" s="47">
        <v>5</v>
      </c>
      <c r="H483" s="47">
        <v>5</v>
      </c>
      <c r="I483" s="47">
        <v>5</v>
      </c>
      <c r="J483" s="47">
        <v>5</v>
      </c>
      <c r="K483" s="47">
        <v>4</v>
      </c>
      <c r="L483" s="47">
        <v>4</v>
      </c>
      <c r="M483" s="47">
        <v>5</v>
      </c>
      <c r="N483" s="47">
        <v>4</v>
      </c>
      <c r="O483" s="2" t="s">
        <v>67</v>
      </c>
      <c r="P483" s="2" t="s">
        <v>68</v>
      </c>
    </row>
    <row r="484" spans="1:16" x14ac:dyDescent="0.2">
      <c r="A484" s="2" t="s">
        <v>167</v>
      </c>
      <c r="B484" s="2" t="s">
        <v>168</v>
      </c>
      <c r="C484" s="2" t="s">
        <v>50</v>
      </c>
      <c r="D484" s="73">
        <f>+VLOOKUP(Table1[[#This Row],[Project Name]],Table2[[Project Name]:[Funding Request]],2,FALSE)</f>
        <v>30000</v>
      </c>
      <c r="E484" s="47">
        <v>5</v>
      </c>
      <c r="F484" s="47">
        <v>5</v>
      </c>
      <c r="G484" s="47">
        <v>5</v>
      </c>
      <c r="H484" s="47">
        <v>5</v>
      </c>
      <c r="I484" s="47">
        <v>5</v>
      </c>
      <c r="J484" s="47">
        <v>5</v>
      </c>
      <c r="K484" s="47">
        <v>4</v>
      </c>
      <c r="L484" s="47">
        <v>4</v>
      </c>
      <c r="M484" s="47">
        <v>5</v>
      </c>
      <c r="N484" s="47">
        <v>4</v>
      </c>
      <c r="O484" s="2" t="s">
        <v>51</v>
      </c>
      <c r="P484" s="2" t="s">
        <v>52</v>
      </c>
    </row>
    <row r="485" spans="1:16" x14ac:dyDescent="0.2">
      <c r="A485" s="2" t="s">
        <v>167</v>
      </c>
      <c r="B485" s="2" t="s">
        <v>168</v>
      </c>
      <c r="C485" s="2" t="s">
        <v>50</v>
      </c>
      <c r="D485" s="73">
        <f>+VLOOKUP(Table1[[#This Row],[Project Name]],Table2[[Project Name]:[Funding Request]],2,FALSE)</f>
        <v>30000</v>
      </c>
      <c r="E485" s="47">
        <v>5</v>
      </c>
      <c r="F485" s="47">
        <v>5</v>
      </c>
      <c r="G485" s="47">
        <v>5</v>
      </c>
      <c r="H485" s="47">
        <v>4</v>
      </c>
      <c r="I485" s="47">
        <v>5</v>
      </c>
      <c r="J485" s="47">
        <v>5</v>
      </c>
      <c r="K485" s="47">
        <v>3</v>
      </c>
      <c r="L485" s="47">
        <v>5</v>
      </c>
      <c r="M485" s="47">
        <v>4</v>
      </c>
      <c r="N485" s="47">
        <v>4</v>
      </c>
      <c r="O485" s="2" t="s">
        <v>53</v>
      </c>
      <c r="P485" s="2" t="s">
        <v>54</v>
      </c>
    </row>
    <row r="486" spans="1:16" x14ac:dyDescent="0.2">
      <c r="A486" s="2" t="s">
        <v>167</v>
      </c>
      <c r="B486" s="2" t="s">
        <v>168</v>
      </c>
      <c r="C486" s="2" t="s">
        <v>50</v>
      </c>
      <c r="D486" s="73">
        <f>+VLOOKUP(Table1[[#This Row],[Project Name]],Table2[[Project Name]:[Funding Request]],2,FALSE)</f>
        <v>30000</v>
      </c>
      <c r="E486" s="47">
        <v>5</v>
      </c>
      <c r="F486" s="47">
        <v>5</v>
      </c>
      <c r="G486" s="47">
        <v>5</v>
      </c>
      <c r="H486" s="47">
        <v>5</v>
      </c>
      <c r="I486" s="47">
        <v>5</v>
      </c>
      <c r="J486" s="47">
        <v>5</v>
      </c>
      <c r="K486" s="47">
        <v>4</v>
      </c>
      <c r="L486" s="47">
        <v>5</v>
      </c>
      <c r="M486" s="47">
        <v>4</v>
      </c>
      <c r="N486" s="47">
        <v>5</v>
      </c>
      <c r="O486" s="2" t="s">
        <v>55</v>
      </c>
      <c r="P486" s="2" t="s">
        <v>56</v>
      </c>
    </row>
    <row r="487" spans="1:16" x14ac:dyDescent="0.2">
      <c r="A487" s="2" t="s">
        <v>167</v>
      </c>
      <c r="B487" s="2" t="s">
        <v>168</v>
      </c>
      <c r="C487" s="2" t="s">
        <v>50</v>
      </c>
      <c r="D487" s="73">
        <f>+VLOOKUP(Table1[[#This Row],[Project Name]],Table2[[Project Name]:[Funding Request]],2,FALSE)</f>
        <v>30000</v>
      </c>
      <c r="E487" s="47">
        <v>5</v>
      </c>
      <c r="F487" s="47">
        <v>5</v>
      </c>
      <c r="G487" s="47">
        <v>5</v>
      </c>
      <c r="H487" s="47">
        <v>4</v>
      </c>
      <c r="I487" s="47">
        <v>5</v>
      </c>
      <c r="J487" s="47">
        <v>5</v>
      </c>
      <c r="K487" s="47">
        <v>5</v>
      </c>
      <c r="L487" s="47">
        <v>4</v>
      </c>
      <c r="M487" s="47">
        <v>5</v>
      </c>
      <c r="N487" s="47">
        <v>3</v>
      </c>
      <c r="O487" s="2" t="s">
        <v>57</v>
      </c>
      <c r="P487" s="2" t="s">
        <v>58</v>
      </c>
    </row>
    <row r="488" spans="1:16" x14ac:dyDescent="0.2">
      <c r="A488" s="2" t="s">
        <v>169</v>
      </c>
      <c r="B488" s="2" t="s">
        <v>170</v>
      </c>
      <c r="C488" s="2" t="s">
        <v>71</v>
      </c>
      <c r="D488" s="73">
        <f>+VLOOKUP(Table1[[#This Row],[Project Name]],Table2[[Project Name]:[Funding Request]],2,FALSE)</f>
        <v>35000</v>
      </c>
      <c r="E488" s="47">
        <v>3</v>
      </c>
      <c r="F488" s="47">
        <v>5</v>
      </c>
      <c r="G488" s="47">
        <v>2</v>
      </c>
      <c r="H488" s="47">
        <v>3</v>
      </c>
      <c r="I488" s="47">
        <v>5</v>
      </c>
      <c r="J488" s="47">
        <v>3</v>
      </c>
      <c r="K488" s="47">
        <v>3</v>
      </c>
      <c r="L488" s="47">
        <v>3</v>
      </c>
      <c r="M488" s="47">
        <v>3</v>
      </c>
      <c r="N488" s="47">
        <v>5</v>
      </c>
      <c r="O488" s="2" t="s">
        <v>55</v>
      </c>
      <c r="P488" s="2" t="s">
        <v>56</v>
      </c>
    </row>
    <row r="489" spans="1:16" x14ac:dyDescent="0.2">
      <c r="A489" s="2" t="s">
        <v>169</v>
      </c>
      <c r="B489" s="2" t="s">
        <v>170</v>
      </c>
      <c r="C489" s="2" t="s">
        <v>71</v>
      </c>
      <c r="D489" s="73">
        <f>+VLOOKUP(Table1[[#This Row],[Project Name]],Table2[[Project Name]:[Funding Request]],2,FALSE)</f>
        <v>35000</v>
      </c>
      <c r="E489" s="47">
        <v>2</v>
      </c>
      <c r="F489" s="47">
        <v>4</v>
      </c>
      <c r="G489" s="47">
        <v>2</v>
      </c>
      <c r="H489" s="47">
        <v>3</v>
      </c>
      <c r="I489" s="47">
        <v>2</v>
      </c>
      <c r="J489" s="47">
        <v>3</v>
      </c>
      <c r="K489" s="47">
        <v>4</v>
      </c>
      <c r="L489" s="47">
        <v>3</v>
      </c>
      <c r="M489" s="47">
        <v>3</v>
      </c>
      <c r="N489" s="47">
        <v>4</v>
      </c>
      <c r="O489" s="2" t="s">
        <v>57</v>
      </c>
      <c r="P489" s="2" t="s">
        <v>58</v>
      </c>
    </row>
    <row r="490" spans="1:16" x14ac:dyDescent="0.2">
      <c r="A490" s="2" t="s">
        <v>169</v>
      </c>
      <c r="B490" s="2" t="s">
        <v>170</v>
      </c>
      <c r="C490" s="2" t="s">
        <v>71</v>
      </c>
      <c r="D490" s="73">
        <f>+VLOOKUP(Table1[[#This Row],[Project Name]],Table2[[Project Name]:[Funding Request]],2,FALSE)</f>
        <v>35000</v>
      </c>
      <c r="E490" s="47">
        <v>3</v>
      </c>
      <c r="F490" s="47">
        <v>3</v>
      </c>
      <c r="G490" s="47">
        <v>5</v>
      </c>
      <c r="H490" s="47">
        <v>3</v>
      </c>
      <c r="I490" s="47">
        <v>5</v>
      </c>
      <c r="J490" s="47">
        <v>4</v>
      </c>
      <c r="K490" s="47">
        <v>4</v>
      </c>
      <c r="L490" s="47">
        <v>4</v>
      </c>
      <c r="M490" s="47">
        <v>4</v>
      </c>
      <c r="N490" s="47">
        <v>4</v>
      </c>
      <c r="O490" s="2" t="s">
        <v>59</v>
      </c>
      <c r="P490" s="2" t="s">
        <v>60</v>
      </c>
    </row>
    <row r="491" spans="1:16" x14ac:dyDescent="0.2">
      <c r="A491" s="2" t="s">
        <v>169</v>
      </c>
      <c r="B491" s="2" t="s">
        <v>170</v>
      </c>
      <c r="C491" s="2" t="s">
        <v>71</v>
      </c>
      <c r="D491" s="73">
        <f>+VLOOKUP(Table1[[#This Row],[Project Name]],Table2[[Project Name]:[Funding Request]],2,FALSE)</f>
        <v>35000</v>
      </c>
      <c r="E491" s="47">
        <v>4</v>
      </c>
      <c r="F491" s="47">
        <v>4</v>
      </c>
      <c r="G491" s="47">
        <v>3</v>
      </c>
      <c r="H491" s="47">
        <v>3</v>
      </c>
      <c r="I491" s="47">
        <v>2</v>
      </c>
      <c r="J491" s="47">
        <v>4</v>
      </c>
      <c r="K491" s="47">
        <v>2</v>
      </c>
      <c r="L491" s="47">
        <v>2</v>
      </c>
      <c r="M491" s="47">
        <v>4</v>
      </c>
      <c r="N491" s="47">
        <v>4</v>
      </c>
      <c r="O491" s="2" t="s">
        <v>61</v>
      </c>
      <c r="P491" s="2" t="s">
        <v>62</v>
      </c>
    </row>
    <row r="492" spans="1:16" x14ac:dyDescent="0.2">
      <c r="A492" s="2" t="s">
        <v>169</v>
      </c>
      <c r="B492" s="2" t="s">
        <v>170</v>
      </c>
      <c r="C492" s="2" t="s">
        <v>71</v>
      </c>
      <c r="D492" s="73">
        <f>+VLOOKUP(Table1[[#This Row],[Project Name]],Table2[[Project Name]:[Funding Request]],2,FALSE)</f>
        <v>35000</v>
      </c>
      <c r="E492" s="47">
        <v>3</v>
      </c>
      <c r="F492" s="47">
        <v>4</v>
      </c>
      <c r="G492" s="47">
        <v>4</v>
      </c>
      <c r="H492" s="47">
        <v>4</v>
      </c>
      <c r="I492" s="47">
        <v>4</v>
      </c>
      <c r="J492" s="47">
        <v>3</v>
      </c>
      <c r="K492" s="47">
        <v>4</v>
      </c>
      <c r="L492" s="47">
        <v>4</v>
      </c>
      <c r="M492" s="47">
        <v>4</v>
      </c>
      <c r="N492" s="47">
        <v>4</v>
      </c>
      <c r="O492" s="2" t="s">
        <v>63</v>
      </c>
      <c r="P492" s="2" t="s">
        <v>64</v>
      </c>
    </row>
    <row r="493" spans="1:16" x14ac:dyDescent="0.2">
      <c r="A493" s="2" t="s">
        <v>169</v>
      </c>
      <c r="B493" s="2" t="s">
        <v>170</v>
      </c>
      <c r="C493" s="2" t="s">
        <v>71</v>
      </c>
      <c r="D493" s="73">
        <f>+VLOOKUP(Table1[[#This Row],[Project Name]],Table2[[Project Name]:[Funding Request]],2,FALSE)</f>
        <v>35000</v>
      </c>
      <c r="E493" s="47" t="s">
        <v>16</v>
      </c>
      <c r="F493" s="47" t="s">
        <v>16</v>
      </c>
      <c r="G493" s="47" t="s">
        <v>16</v>
      </c>
      <c r="H493" s="47" t="s">
        <v>16</v>
      </c>
      <c r="I493" s="47" t="s">
        <v>16</v>
      </c>
      <c r="J493" s="47" t="s">
        <v>16</v>
      </c>
      <c r="K493" s="47" t="s">
        <v>16</v>
      </c>
      <c r="L493" s="47" t="s">
        <v>16</v>
      </c>
      <c r="M493" s="47" t="s">
        <v>16</v>
      </c>
      <c r="N493" s="47" t="s">
        <v>16</v>
      </c>
      <c r="O493" s="2" t="s">
        <v>65</v>
      </c>
      <c r="P493" s="2" t="s">
        <v>66</v>
      </c>
    </row>
    <row r="494" spans="1:16" x14ac:dyDescent="0.2">
      <c r="A494" s="2" t="s">
        <v>169</v>
      </c>
      <c r="B494" s="2" t="s">
        <v>170</v>
      </c>
      <c r="C494" s="2" t="s">
        <v>71</v>
      </c>
      <c r="D494" s="73">
        <f>+VLOOKUP(Table1[[#This Row],[Project Name]],Table2[[Project Name]:[Funding Request]],2,FALSE)</f>
        <v>35000</v>
      </c>
      <c r="E494" s="47">
        <v>4</v>
      </c>
      <c r="F494" s="47">
        <v>5</v>
      </c>
      <c r="G494" s="47">
        <v>5</v>
      </c>
      <c r="H494" s="47">
        <v>4</v>
      </c>
      <c r="I494" s="47">
        <v>5</v>
      </c>
      <c r="J494" s="47">
        <v>3</v>
      </c>
      <c r="K494" s="47">
        <v>4</v>
      </c>
      <c r="L494" s="47">
        <v>3</v>
      </c>
      <c r="M494" s="47">
        <v>4</v>
      </c>
      <c r="N494" s="47">
        <v>3</v>
      </c>
      <c r="O494" s="2" t="s">
        <v>67</v>
      </c>
      <c r="P494" s="2" t="s">
        <v>68</v>
      </c>
    </row>
    <row r="495" spans="1:16" x14ac:dyDescent="0.2">
      <c r="A495" s="2" t="s">
        <v>169</v>
      </c>
      <c r="B495" s="2" t="s">
        <v>170</v>
      </c>
      <c r="C495" s="2" t="s">
        <v>71</v>
      </c>
      <c r="D495" s="73">
        <f>+VLOOKUP(Table1[[#This Row],[Project Name]],Table2[[Project Name]:[Funding Request]],2,FALSE)</f>
        <v>35000</v>
      </c>
      <c r="E495" s="47">
        <v>4</v>
      </c>
      <c r="F495" s="47">
        <v>5</v>
      </c>
      <c r="G495" s="47">
        <v>4</v>
      </c>
      <c r="H495" s="47">
        <v>4</v>
      </c>
      <c r="I495" s="47">
        <v>5</v>
      </c>
      <c r="J495" s="47">
        <v>5</v>
      </c>
      <c r="K495" s="47">
        <v>4</v>
      </c>
      <c r="L495" s="47">
        <v>5</v>
      </c>
      <c r="M495" s="47">
        <v>5</v>
      </c>
      <c r="N495" s="47">
        <v>4</v>
      </c>
      <c r="O495" s="2" t="s">
        <v>51</v>
      </c>
      <c r="P495" s="2" t="s">
        <v>52</v>
      </c>
    </row>
    <row r="496" spans="1:16" x14ac:dyDescent="0.2">
      <c r="A496" s="2" t="s">
        <v>169</v>
      </c>
      <c r="B496" s="2" t="s">
        <v>170</v>
      </c>
      <c r="C496" s="2" t="s">
        <v>71</v>
      </c>
      <c r="D496" s="73">
        <f>+VLOOKUP(Table1[[#This Row],[Project Name]],Table2[[Project Name]:[Funding Request]],2,FALSE)</f>
        <v>35000</v>
      </c>
      <c r="E496" s="47">
        <v>3</v>
      </c>
      <c r="F496" s="47">
        <v>4</v>
      </c>
      <c r="G496" s="47">
        <v>4</v>
      </c>
      <c r="H496" s="47">
        <v>3</v>
      </c>
      <c r="I496" s="47">
        <v>3</v>
      </c>
      <c r="J496" s="47">
        <v>3</v>
      </c>
      <c r="K496" s="47">
        <v>3</v>
      </c>
      <c r="L496" s="47">
        <v>3</v>
      </c>
      <c r="M496" s="47">
        <v>4</v>
      </c>
      <c r="N496" s="47">
        <v>3</v>
      </c>
      <c r="O496" s="2" t="s">
        <v>53</v>
      </c>
      <c r="P496" s="2" t="s">
        <v>54</v>
      </c>
    </row>
  </sheetData>
  <pageMargins left="0.75" right="0.75" top="1" bottom="1" header="0.5" footer="0.5"/>
  <pageSetup orientation="portrait" horizontalDpi="300" verticalDpi="300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15" zoomScaleNormal="100" workbookViewId="0">
      <selection activeCell="B37" sqref="B37"/>
    </sheetView>
  </sheetViews>
  <sheetFormatPr defaultColWidth="8.7109375" defaultRowHeight="12.75" x14ac:dyDescent="0.2"/>
  <cols>
    <col min="1" max="1" width="60" style="10" bestFit="1" customWidth="1"/>
    <col min="2" max="2" width="40.28515625" style="10" customWidth="1"/>
    <col min="3" max="3" width="66.42578125" style="10" customWidth="1"/>
    <col min="4" max="4" width="16.5703125" style="10" customWidth="1"/>
    <col min="5" max="5" width="28.28515625" style="10" customWidth="1"/>
    <col min="6" max="6" width="13.7109375" style="10" customWidth="1"/>
    <col min="7" max="7" width="91" style="10" bestFit="1" customWidth="1"/>
    <col min="8" max="256" width="8.7109375" style="10"/>
    <col min="257" max="257" width="60" style="10" bestFit="1" customWidth="1"/>
    <col min="258" max="258" width="40.28515625" style="10" customWidth="1"/>
    <col min="259" max="259" width="66.42578125" style="10" customWidth="1"/>
    <col min="260" max="260" width="14.7109375" style="10" customWidth="1"/>
    <col min="261" max="261" width="28.28515625" style="10" customWidth="1"/>
    <col min="262" max="262" width="11.7109375" style="10" bestFit="1" customWidth="1"/>
    <col min="263" max="263" width="91" style="10" bestFit="1" customWidth="1"/>
    <col min="264" max="512" width="8.7109375" style="10"/>
    <col min="513" max="513" width="60" style="10" bestFit="1" customWidth="1"/>
    <col min="514" max="514" width="40.28515625" style="10" customWidth="1"/>
    <col min="515" max="515" width="66.42578125" style="10" customWidth="1"/>
    <col min="516" max="516" width="14.7109375" style="10" customWidth="1"/>
    <col min="517" max="517" width="28.28515625" style="10" customWidth="1"/>
    <col min="518" max="518" width="11.7109375" style="10" bestFit="1" customWidth="1"/>
    <col min="519" max="519" width="91" style="10" bestFit="1" customWidth="1"/>
    <col min="520" max="768" width="8.7109375" style="10"/>
    <col min="769" max="769" width="60" style="10" bestFit="1" customWidth="1"/>
    <col min="770" max="770" width="40.28515625" style="10" customWidth="1"/>
    <col min="771" max="771" width="66.42578125" style="10" customWidth="1"/>
    <col min="772" max="772" width="14.7109375" style="10" customWidth="1"/>
    <col min="773" max="773" width="28.28515625" style="10" customWidth="1"/>
    <col min="774" max="774" width="11.7109375" style="10" bestFit="1" customWidth="1"/>
    <col min="775" max="775" width="91" style="10" bestFit="1" customWidth="1"/>
    <col min="776" max="1024" width="8.7109375" style="10"/>
    <col min="1025" max="1025" width="60" style="10" bestFit="1" customWidth="1"/>
    <col min="1026" max="1026" width="40.28515625" style="10" customWidth="1"/>
    <col min="1027" max="1027" width="66.42578125" style="10" customWidth="1"/>
    <col min="1028" max="1028" width="14.7109375" style="10" customWidth="1"/>
    <col min="1029" max="1029" width="28.28515625" style="10" customWidth="1"/>
    <col min="1030" max="1030" width="11.7109375" style="10" bestFit="1" customWidth="1"/>
    <col min="1031" max="1031" width="91" style="10" bestFit="1" customWidth="1"/>
    <col min="1032" max="1280" width="8.7109375" style="10"/>
    <col min="1281" max="1281" width="60" style="10" bestFit="1" customWidth="1"/>
    <col min="1282" max="1282" width="40.28515625" style="10" customWidth="1"/>
    <col min="1283" max="1283" width="66.42578125" style="10" customWidth="1"/>
    <col min="1284" max="1284" width="14.7109375" style="10" customWidth="1"/>
    <col min="1285" max="1285" width="28.28515625" style="10" customWidth="1"/>
    <col min="1286" max="1286" width="11.7109375" style="10" bestFit="1" customWidth="1"/>
    <col min="1287" max="1287" width="91" style="10" bestFit="1" customWidth="1"/>
    <col min="1288" max="1536" width="8.7109375" style="10"/>
    <col min="1537" max="1537" width="60" style="10" bestFit="1" customWidth="1"/>
    <col min="1538" max="1538" width="40.28515625" style="10" customWidth="1"/>
    <col min="1539" max="1539" width="66.42578125" style="10" customWidth="1"/>
    <col min="1540" max="1540" width="14.7109375" style="10" customWidth="1"/>
    <col min="1541" max="1541" width="28.28515625" style="10" customWidth="1"/>
    <col min="1542" max="1542" width="11.7109375" style="10" bestFit="1" customWidth="1"/>
    <col min="1543" max="1543" width="91" style="10" bestFit="1" customWidth="1"/>
    <col min="1544" max="1792" width="8.7109375" style="10"/>
    <col min="1793" max="1793" width="60" style="10" bestFit="1" customWidth="1"/>
    <col min="1794" max="1794" width="40.28515625" style="10" customWidth="1"/>
    <col min="1795" max="1795" width="66.42578125" style="10" customWidth="1"/>
    <col min="1796" max="1796" width="14.7109375" style="10" customWidth="1"/>
    <col min="1797" max="1797" width="28.28515625" style="10" customWidth="1"/>
    <col min="1798" max="1798" width="11.7109375" style="10" bestFit="1" customWidth="1"/>
    <col min="1799" max="1799" width="91" style="10" bestFit="1" customWidth="1"/>
    <col min="1800" max="2048" width="8.7109375" style="10"/>
    <col min="2049" max="2049" width="60" style="10" bestFit="1" customWidth="1"/>
    <col min="2050" max="2050" width="40.28515625" style="10" customWidth="1"/>
    <col min="2051" max="2051" width="66.42578125" style="10" customWidth="1"/>
    <col min="2052" max="2052" width="14.7109375" style="10" customWidth="1"/>
    <col min="2053" max="2053" width="28.28515625" style="10" customWidth="1"/>
    <col min="2054" max="2054" width="11.7109375" style="10" bestFit="1" customWidth="1"/>
    <col min="2055" max="2055" width="91" style="10" bestFit="1" customWidth="1"/>
    <col min="2056" max="2304" width="8.7109375" style="10"/>
    <col min="2305" max="2305" width="60" style="10" bestFit="1" customWidth="1"/>
    <col min="2306" max="2306" width="40.28515625" style="10" customWidth="1"/>
    <col min="2307" max="2307" width="66.42578125" style="10" customWidth="1"/>
    <col min="2308" max="2308" width="14.7109375" style="10" customWidth="1"/>
    <col min="2309" max="2309" width="28.28515625" style="10" customWidth="1"/>
    <col min="2310" max="2310" width="11.7109375" style="10" bestFit="1" customWidth="1"/>
    <col min="2311" max="2311" width="91" style="10" bestFit="1" customWidth="1"/>
    <col min="2312" max="2560" width="8.7109375" style="10"/>
    <col min="2561" max="2561" width="60" style="10" bestFit="1" customWidth="1"/>
    <col min="2562" max="2562" width="40.28515625" style="10" customWidth="1"/>
    <col min="2563" max="2563" width="66.42578125" style="10" customWidth="1"/>
    <col min="2564" max="2564" width="14.7109375" style="10" customWidth="1"/>
    <col min="2565" max="2565" width="28.28515625" style="10" customWidth="1"/>
    <col min="2566" max="2566" width="11.7109375" style="10" bestFit="1" customWidth="1"/>
    <col min="2567" max="2567" width="91" style="10" bestFit="1" customWidth="1"/>
    <col min="2568" max="2816" width="8.7109375" style="10"/>
    <col min="2817" max="2817" width="60" style="10" bestFit="1" customWidth="1"/>
    <col min="2818" max="2818" width="40.28515625" style="10" customWidth="1"/>
    <col min="2819" max="2819" width="66.42578125" style="10" customWidth="1"/>
    <col min="2820" max="2820" width="14.7109375" style="10" customWidth="1"/>
    <col min="2821" max="2821" width="28.28515625" style="10" customWidth="1"/>
    <col min="2822" max="2822" width="11.7109375" style="10" bestFit="1" customWidth="1"/>
    <col min="2823" max="2823" width="91" style="10" bestFit="1" customWidth="1"/>
    <col min="2824" max="3072" width="8.7109375" style="10"/>
    <col min="3073" max="3073" width="60" style="10" bestFit="1" customWidth="1"/>
    <col min="3074" max="3074" width="40.28515625" style="10" customWidth="1"/>
    <col min="3075" max="3075" width="66.42578125" style="10" customWidth="1"/>
    <col min="3076" max="3076" width="14.7109375" style="10" customWidth="1"/>
    <col min="3077" max="3077" width="28.28515625" style="10" customWidth="1"/>
    <col min="3078" max="3078" width="11.7109375" style="10" bestFit="1" customWidth="1"/>
    <col min="3079" max="3079" width="91" style="10" bestFit="1" customWidth="1"/>
    <col min="3080" max="3328" width="8.7109375" style="10"/>
    <col min="3329" max="3329" width="60" style="10" bestFit="1" customWidth="1"/>
    <col min="3330" max="3330" width="40.28515625" style="10" customWidth="1"/>
    <col min="3331" max="3331" width="66.42578125" style="10" customWidth="1"/>
    <col min="3332" max="3332" width="14.7109375" style="10" customWidth="1"/>
    <col min="3333" max="3333" width="28.28515625" style="10" customWidth="1"/>
    <col min="3334" max="3334" width="11.7109375" style="10" bestFit="1" customWidth="1"/>
    <col min="3335" max="3335" width="91" style="10" bestFit="1" customWidth="1"/>
    <col min="3336" max="3584" width="8.7109375" style="10"/>
    <col min="3585" max="3585" width="60" style="10" bestFit="1" customWidth="1"/>
    <col min="3586" max="3586" width="40.28515625" style="10" customWidth="1"/>
    <col min="3587" max="3587" width="66.42578125" style="10" customWidth="1"/>
    <col min="3588" max="3588" width="14.7109375" style="10" customWidth="1"/>
    <col min="3589" max="3589" width="28.28515625" style="10" customWidth="1"/>
    <col min="3590" max="3590" width="11.7109375" style="10" bestFit="1" customWidth="1"/>
    <col min="3591" max="3591" width="91" style="10" bestFit="1" customWidth="1"/>
    <col min="3592" max="3840" width="8.7109375" style="10"/>
    <col min="3841" max="3841" width="60" style="10" bestFit="1" customWidth="1"/>
    <col min="3842" max="3842" width="40.28515625" style="10" customWidth="1"/>
    <col min="3843" max="3843" width="66.42578125" style="10" customWidth="1"/>
    <col min="3844" max="3844" width="14.7109375" style="10" customWidth="1"/>
    <col min="3845" max="3845" width="28.28515625" style="10" customWidth="1"/>
    <col min="3846" max="3846" width="11.7109375" style="10" bestFit="1" customWidth="1"/>
    <col min="3847" max="3847" width="91" style="10" bestFit="1" customWidth="1"/>
    <col min="3848" max="4096" width="8.7109375" style="10"/>
    <col min="4097" max="4097" width="60" style="10" bestFit="1" customWidth="1"/>
    <col min="4098" max="4098" width="40.28515625" style="10" customWidth="1"/>
    <col min="4099" max="4099" width="66.42578125" style="10" customWidth="1"/>
    <col min="4100" max="4100" width="14.7109375" style="10" customWidth="1"/>
    <col min="4101" max="4101" width="28.28515625" style="10" customWidth="1"/>
    <col min="4102" max="4102" width="11.7109375" style="10" bestFit="1" customWidth="1"/>
    <col min="4103" max="4103" width="91" style="10" bestFit="1" customWidth="1"/>
    <col min="4104" max="4352" width="8.7109375" style="10"/>
    <col min="4353" max="4353" width="60" style="10" bestFit="1" customWidth="1"/>
    <col min="4354" max="4354" width="40.28515625" style="10" customWidth="1"/>
    <col min="4355" max="4355" width="66.42578125" style="10" customWidth="1"/>
    <col min="4356" max="4356" width="14.7109375" style="10" customWidth="1"/>
    <col min="4357" max="4357" width="28.28515625" style="10" customWidth="1"/>
    <col min="4358" max="4358" width="11.7109375" style="10" bestFit="1" customWidth="1"/>
    <col min="4359" max="4359" width="91" style="10" bestFit="1" customWidth="1"/>
    <col min="4360" max="4608" width="8.7109375" style="10"/>
    <col min="4609" max="4609" width="60" style="10" bestFit="1" customWidth="1"/>
    <col min="4610" max="4610" width="40.28515625" style="10" customWidth="1"/>
    <col min="4611" max="4611" width="66.42578125" style="10" customWidth="1"/>
    <col min="4612" max="4612" width="14.7109375" style="10" customWidth="1"/>
    <col min="4613" max="4613" width="28.28515625" style="10" customWidth="1"/>
    <col min="4614" max="4614" width="11.7109375" style="10" bestFit="1" customWidth="1"/>
    <col min="4615" max="4615" width="91" style="10" bestFit="1" customWidth="1"/>
    <col min="4616" max="4864" width="8.7109375" style="10"/>
    <col min="4865" max="4865" width="60" style="10" bestFit="1" customWidth="1"/>
    <col min="4866" max="4866" width="40.28515625" style="10" customWidth="1"/>
    <col min="4867" max="4867" width="66.42578125" style="10" customWidth="1"/>
    <col min="4868" max="4868" width="14.7109375" style="10" customWidth="1"/>
    <col min="4869" max="4869" width="28.28515625" style="10" customWidth="1"/>
    <col min="4870" max="4870" width="11.7109375" style="10" bestFit="1" customWidth="1"/>
    <col min="4871" max="4871" width="91" style="10" bestFit="1" customWidth="1"/>
    <col min="4872" max="5120" width="8.7109375" style="10"/>
    <col min="5121" max="5121" width="60" style="10" bestFit="1" customWidth="1"/>
    <col min="5122" max="5122" width="40.28515625" style="10" customWidth="1"/>
    <col min="5123" max="5123" width="66.42578125" style="10" customWidth="1"/>
    <col min="5124" max="5124" width="14.7109375" style="10" customWidth="1"/>
    <col min="5125" max="5125" width="28.28515625" style="10" customWidth="1"/>
    <col min="5126" max="5126" width="11.7109375" style="10" bestFit="1" customWidth="1"/>
    <col min="5127" max="5127" width="91" style="10" bestFit="1" customWidth="1"/>
    <col min="5128" max="5376" width="8.7109375" style="10"/>
    <col min="5377" max="5377" width="60" style="10" bestFit="1" customWidth="1"/>
    <col min="5378" max="5378" width="40.28515625" style="10" customWidth="1"/>
    <col min="5379" max="5379" width="66.42578125" style="10" customWidth="1"/>
    <col min="5380" max="5380" width="14.7109375" style="10" customWidth="1"/>
    <col min="5381" max="5381" width="28.28515625" style="10" customWidth="1"/>
    <col min="5382" max="5382" width="11.7109375" style="10" bestFit="1" customWidth="1"/>
    <col min="5383" max="5383" width="91" style="10" bestFit="1" customWidth="1"/>
    <col min="5384" max="5632" width="8.7109375" style="10"/>
    <col min="5633" max="5633" width="60" style="10" bestFit="1" customWidth="1"/>
    <col min="5634" max="5634" width="40.28515625" style="10" customWidth="1"/>
    <col min="5635" max="5635" width="66.42578125" style="10" customWidth="1"/>
    <col min="5636" max="5636" width="14.7109375" style="10" customWidth="1"/>
    <col min="5637" max="5637" width="28.28515625" style="10" customWidth="1"/>
    <col min="5638" max="5638" width="11.7109375" style="10" bestFit="1" customWidth="1"/>
    <col min="5639" max="5639" width="91" style="10" bestFit="1" customWidth="1"/>
    <col min="5640" max="5888" width="8.7109375" style="10"/>
    <col min="5889" max="5889" width="60" style="10" bestFit="1" customWidth="1"/>
    <col min="5890" max="5890" width="40.28515625" style="10" customWidth="1"/>
    <col min="5891" max="5891" width="66.42578125" style="10" customWidth="1"/>
    <col min="5892" max="5892" width="14.7109375" style="10" customWidth="1"/>
    <col min="5893" max="5893" width="28.28515625" style="10" customWidth="1"/>
    <col min="5894" max="5894" width="11.7109375" style="10" bestFit="1" customWidth="1"/>
    <col min="5895" max="5895" width="91" style="10" bestFit="1" customWidth="1"/>
    <col min="5896" max="6144" width="8.7109375" style="10"/>
    <col min="6145" max="6145" width="60" style="10" bestFit="1" customWidth="1"/>
    <col min="6146" max="6146" width="40.28515625" style="10" customWidth="1"/>
    <col min="6147" max="6147" width="66.42578125" style="10" customWidth="1"/>
    <col min="6148" max="6148" width="14.7109375" style="10" customWidth="1"/>
    <col min="6149" max="6149" width="28.28515625" style="10" customWidth="1"/>
    <col min="6150" max="6150" width="11.7109375" style="10" bestFit="1" customWidth="1"/>
    <col min="6151" max="6151" width="91" style="10" bestFit="1" customWidth="1"/>
    <col min="6152" max="6400" width="8.7109375" style="10"/>
    <col min="6401" max="6401" width="60" style="10" bestFit="1" customWidth="1"/>
    <col min="6402" max="6402" width="40.28515625" style="10" customWidth="1"/>
    <col min="6403" max="6403" width="66.42578125" style="10" customWidth="1"/>
    <col min="6404" max="6404" width="14.7109375" style="10" customWidth="1"/>
    <col min="6405" max="6405" width="28.28515625" style="10" customWidth="1"/>
    <col min="6406" max="6406" width="11.7109375" style="10" bestFit="1" customWidth="1"/>
    <col min="6407" max="6407" width="91" style="10" bestFit="1" customWidth="1"/>
    <col min="6408" max="6656" width="8.7109375" style="10"/>
    <col min="6657" max="6657" width="60" style="10" bestFit="1" customWidth="1"/>
    <col min="6658" max="6658" width="40.28515625" style="10" customWidth="1"/>
    <col min="6659" max="6659" width="66.42578125" style="10" customWidth="1"/>
    <col min="6660" max="6660" width="14.7109375" style="10" customWidth="1"/>
    <col min="6661" max="6661" width="28.28515625" style="10" customWidth="1"/>
    <col min="6662" max="6662" width="11.7109375" style="10" bestFit="1" customWidth="1"/>
    <col min="6663" max="6663" width="91" style="10" bestFit="1" customWidth="1"/>
    <col min="6664" max="6912" width="8.7109375" style="10"/>
    <col min="6913" max="6913" width="60" style="10" bestFit="1" customWidth="1"/>
    <col min="6914" max="6914" width="40.28515625" style="10" customWidth="1"/>
    <col min="6915" max="6915" width="66.42578125" style="10" customWidth="1"/>
    <col min="6916" max="6916" width="14.7109375" style="10" customWidth="1"/>
    <col min="6917" max="6917" width="28.28515625" style="10" customWidth="1"/>
    <col min="6918" max="6918" width="11.7109375" style="10" bestFit="1" customWidth="1"/>
    <col min="6919" max="6919" width="91" style="10" bestFit="1" customWidth="1"/>
    <col min="6920" max="7168" width="8.7109375" style="10"/>
    <col min="7169" max="7169" width="60" style="10" bestFit="1" customWidth="1"/>
    <col min="7170" max="7170" width="40.28515625" style="10" customWidth="1"/>
    <col min="7171" max="7171" width="66.42578125" style="10" customWidth="1"/>
    <col min="7172" max="7172" width="14.7109375" style="10" customWidth="1"/>
    <col min="7173" max="7173" width="28.28515625" style="10" customWidth="1"/>
    <col min="7174" max="7174" width="11.7109375" style="10" bestFit="1" customWidth="1"/>
    <col min="7175" max="7175" width="91" style="10" bestFit="1" customWidth="1"/>
    <col min="7176" max="7424" width="8.7109375" style="10"/>
    <col min="7425" max="7425" width="60" style="10" bestFit="1" customWidth="1"/>
    <col min="7426" max="7426" width="40.28515625" style="10" customWidth="1"/>
    <col min="7427" max="7427" width="66.42578125" style="10" customWidth="1"/>
    <col min="7428" max="7428" width="14.7109375" style="10" customWidth="1"/>
    <col min="7429" max="7429" width="28.28515625" style="10" customWidth="1"/>
    <col min="7430" max="7430" width="11.7109375" style="10" bestFit="1" customWidth="1"/>
    <col min="7431" max="7431" width="91" style="10" bestFit="1" customWidth="1"/>
    <col min="7432" max="7680" width="8.7109375" style="10"/>
    <col min="7681" max="7681" width="60" style="10" bestFit="1" customWidth="1"/>
    <col min="7682" max="7682" width="40.28515625" style="10" customWidth="1"/>
    <col min="7683" max="7683" width="66.42578125" style="10" customWidth="1"/>
    <col min="7684" max="7684" width="14.7109375" style="10" customWidth="1"/>
    <col min="7685" max="7685" width="28.28515625" style="10" customWidth="1"/>
    <col min="7686" max="7686" width="11.7109375" style="10" bestFit="1" customWidth="1"/>
    <col min="7687" max="7687" width="91" style="10" bestFit="1" customWidth="1"/>
    <col min="7688" max="7936" width="8.7109375" style="10"/>
    <col min="7937" max="7937" width="60" style="10" bestFit="1" customWidth="1"/>
    <col min="7938" max="7938" width="40.28515625" style="10" customWidth="1"/>
    <col min="7939" max="7939" width="66.42578125" style="10" customWidth="1"/>
    <col min="7940" max="7940" width="14.7109375" style="10" customWidth="1"/>
    <col min="7941" max="7941" width="28.28515625" style="10" customWidth="1"/>
    <col min="7942" max="7942" width="11.7109375" style="10" bestFit="1" customWidth="1"/>
    <col min="7943" max="7943" width="91" style="10" bestFit="1" customWidth="1"/>
    <col min="7944" max="8192" width="8.7109375" style="10"/>
    <col min="8193" max="8193" width="60" style="10" bestFit="1" customWidth="1"/>
    <col min="8194" max="8194" width="40.28515625" style="10" customWidth="1"/>
    <col min="8195" max="8195" width="66.42578125" style="10" customWidth="1"/>
    <col min="8196" max="8196" width="14.7109375" style="10" customWidth="1"/>
    <col min="8197" max="8197" width="28.28515625" style="10" customWidth="1"/>
    <col min="8198" max="8198" width="11.7109375" style="10" bestFit="1" customWidth="1"/>
    <col min="8199" max="8199" width="91" style="10" bestFit="1" customWidth="1"/>
    <col min="8200" max="8448" width="8.7109375" style="10"/>
    <col min="8449" max="8449" width="60" style="10" bestFit="1" customWidth="1"/>
    <col min="8450" max="8450" width="40.28515625" style="10" customWidth="1"/>
    <col min="8451" max="8451" width="66.42578125" style="10" customWidth="1"/>
    <col min="8452" max="8452" width="14.7109375" style="10" customWidth="1"/>
    <col min="8453" max="8453" width="28.28515625" style="10" customWidth="1"/>
    <col min="8454" max="8454" width="11.7109375" style="10" bestFit="1" customWidth="1"/>
    <col min="8455" max="8455" width="91" style="10" bestFit="1" customWidth="1"/>
    <col min="8456" max="8704" width="8.7109375" style="10"/>
    <col min="8705" max="8705" width="60" style="10" bestFit="1" customWidth="1"/>
    <col min="8706" max="8706" width="40.28515625" style="10" customWidth="1"/>
    <col min="8707" max="8707" width="66.42578125" style="10" customWidth="1"/>
    <col min="8708" max="8708" width="14.7109375" style="10" customWidth="1"/>
    <col min="8709" max="8709" width="28.28515625" style="10" customWidth="1"/>
    <col min="8710" max="8710" width="11.7109375" style="10" bestFit="1" customWidth="1"/>
    <col min="8711" max="8711" width="91" style="10" bestFit="1" customWidth="1"/>
    <col min="8712" max="8960" width="8.7109375" style="10"/>
    <col min="8961" max="8961" width="60" style="10" bestFit="1" customWidth="1"/>
    <col min="8962" max="8962" width="40.28515625" style="10" customWidth="1"/>
    <col min="8963" max="8963" width="66.42578125" style="10" customWidth="1"/>
    <col min="8964" max="8964" width="14.7109375" style="10" customWidth="1"/>
    <col min="8965" max="8965" width="28.28515625" style="10" customWidth="1"/>
    <col min="8966" max="8966" width="11.7109375" style="10" bestFit="1" customWidth="1"/>
    <col min="8967" max="8967" width="91" style="10" bestFit="1" customWidth="1"/>
    <col min="8968" max="9216" width="8.7109375" style="10"/>
    <col min="9217" max="9217" width="60" style="10" bestFit="1" customWidth="1"/>
    <col min="9218" max="9218" width="40.28515625" style="10" customWidth="1"/>
    <col min="9219" max="9219" width="66.42578125" style="10" customWidth="1"/>
    <col min="9220" max="9220" width="14.7109375" style="10" customWidth="1"/>
    <col min="9221" max="9221" width="28.28515625" style="10" customWidth="1"/>
    <col min="9222" max="9222" width="11.7109375" style="10" bestFit="1" customWidth="1"/>
    <col min="9223" max="9223" width="91" style="10" bestFit="1" customWidth="1"/>
    <col min="9224" max="9472" width="8.7109375" style="10"/>
    <col min="9473" max="9473" width="60" style="10" bestFit="1" customWidth="1"/>
    <col min="9474" max="9474" width="40.28515625" style="10" customWidth="1"/>
    <col min="9475" max="9475" width="66.42578125" style="10" customWidth="1"/>
    <col min="9476" max="9476" width="14.7109375" style="10" customWidth="1"/>
    <col min="9477" max="9477" width="28.28515625" style="10" customWidth="1"/>
    <col min="9478" max="9478" width="11.7109375" style="10" bestFit="1" customWidth="1"/>
    <col min="9479" max="9479" width="91" style="10" bestFit="1" customWidth="1"/>
    <col min="9480" max="9728" width="8.7109375" style="10"/>
    <col min="9729" max="9729" width="60" style="10" bestFit="1" customWidth="1"/>
    <col min="9730" max="9730" width="40.28515625" style="10" customWidth="1"/>
    <col min="9731" max="9731" width="66.42578125" style="10" customWidth="1"/>
    <col min="9732" max="9732" width="14.7109375" style="10" customWidth="1"/>
    <col min="9733" max="9733" width="28.28515625" style="10" customWidth="1"/>
    <col min="9734" max="9734" width="11.7109375" style="10" bestFit="1" customWidth="1"/>
    <col min="9735" max="9735" width="91" style="10" bestFit="1" customWidth="1"/>
    <col min="9736" max="9984" width="8.7109375" style="10"/>
    <col min="9985" max="9985" width="60" style="10" bestFit="1" customWidth="1"/>
    <col min="9986" max="9986" width="40.28515625" style="10" customWidth="1"/>
    <col min="9987" max="9987" width="66.42578125" style="10" customWidth="1"/>
    <col min="9988" max="9988" width="14.7109375" style="10" customWidth="1"/>
    <col min="9989" max="9989" width="28.28515625" style="10" customWidth="1"/>
    <col min="9990" max="9990" width="11.7109375" style="10" bestFit="1" customWidth="1"/>
    <col min="9991" max="9991" width="91" style="10" bestFit="1" customWidth="1"/>
    <col min="9992" max="10240" width="8.7109375" style="10"/>
    <col min="10241" max="10241" width="60" style="10" bestFit="1" customWidth="1"/>
    <col min="10242" max="10242" width="40.28515625" style="10" customWidth="1"/>
    <col min="10243" max="10243" width="66.42578125" style="10" customWidth="1"/>
    <col min="10244" max="10244" width="14.7109375" style="10" customWidth="1"/>
    <col min="10245" max="10245" width="28.28515625" style="10" customWidth="1"/>
    <col min="10246" max="10246" width="11.7109375" style="10" bestFit="1" customWidth="1"/>
    <col min="10247" max="10247" width="91" style="10" bestFit="1" customWidth="1"/>
    <col min="10248" max="10496" width="8.7109375" style="10"/>
    <col min="10497" max="10497" width="60" style="10" bestFit="1" customWidth="1"/>
    <col min="10498" max="10498" width="40.28515625" style="10" customWidth="1"/>
    <col min="10499" max="10499" width="66.42578125" style="10" customWidth="1"/>
    <col min="10500" max="10500" width="14.7109375" style="10" customWidth="1"/>
    <col min="10501" max="10501" width="28.28515625" style="10" customWidth="1"/>
    <col min="10502" max="10502" width="11.7109375" style="10" bestFit="1" customWidth="1"/>
    <col min="10503" max="10503" width="91" style="10" bestFit="1" customWidth="1"/>
    <col min="10504" max="10752" width="8.7109375" style="10"/>
    <col min="10753" max="10753" width="60" style="10" bestFit="1" customWidth="1"/>
    <col min="10754" max="10754" width="40.28515625" style="10" customWidth="1"/>
    <col min="10755" max="10755" width="66.42578125" style="10" customWidth="1"/>
    <col min="10756" max="10756" width="14.7109375" style="10" customWidth="1"/>
    <col min="10757" max="10757" width="28.28515625" style="10" customWidth="1"/>
    <col min="10758" max="10758" width="11.7109375" style="10" bestFit="1" customWidth="1"/>
    <col min="10759" max="10759" width="91" style="10" bestFit="1" customWidth="1"/>
    <col min="10760" max="11008" width="8.7109375" style="10"/>
    <col min="11009" max="11009" width="60" style="10" bestFit="1" customWidth="1"/>
    <col min="11010" max="11010" width="40.28515625" style="10" customWidth="1"/>
    <col min="11011" max="11011" width="66.42578125" style="10" customWidth="1"/>
    <col min="11012" max="11012" width="14.7109375" style="10" customWidth="1"/>
    <col min="11013" max="11013" width="28.28515625" style="10" customWidth="1"/>
    <col min="11014" max="11014" width="11.7109375" style="10" bestFit="1" customWidth="1"/>
    <col min="11015" max="11015" width="91" style="10" bestFit="1" customWidth="1"/>
    <col min="11016" max="11264" width="8.7109375" style="10"/>
    <col min="11265" max="11265" width="60" style="10" bestFit="1" customWidth="1"/>
    <col min="11266" max="11266" width="40.28515625" style="10" customWidth="1"/>
    <col min="11267" max="11267" width="66.42578125" style="10" customWidth="1"/>
    <col min="11268" max="11268" width="14.7109375" style="10" customWidth="1"/>
    <col min="11269" max="11269" width="28.28515625" style="10" customWidth="1"/>
    <col min="11270" max="11270" width="11.7109375" style="10" bestFit="1" customWidth="1"/>
    <col min="11271" max="11271" width="91" style="10" bestFit="1" customWidth="1"/>
    <col min="11272" max="11520" width="8.7109375" style="10"/>
    <col min="11521" max="11521" width="60" style="10" bestFit="1" customWidth="1"/>
    <col min="11522" max="11522" width="40.28515625" style="10" customWidth="1"/>
    <col min="11523" max="11523" width="66.42578125" style="10" customWidth="1"/>
    <col min="11524" max="11524" width="14.7109375" style="10" customWidth="1"/>
    <col min="11525" max="11525" width="28.28515625" style="10" customWidth="1"/>
    <col min="11526" max="11526" width="11.7109375" style="10" bestFit="1" customWidth="1"/>
    <col min="11527" max="11527" width="91" style="10" bestFit="1" customWidth="1"/>
    <col min="11528" max="11776" width="8.7109375" style="10"/>
    <col min="11777" max="11777" width="60" style="10" bestFit="1" customWidth="1"/>
    <col min="11778" max="11778" width="40.28515625" style="10" customWidth="1"/>
    <col min="11779" max="11779" width="66.42578125" style="10" customWidth="1"/>
    <col min="11780" max="11780" width="14.7109375" style="10" customWidth="1"/>
    <col min="11781" max="11781" width="28.28515625" style="10" customWidth="1"/>
    <col min="11782" max="11782" width="11.7109375" style="10" bestFit="1" customWidth="1"/>
    <col min="11783" max="11783" width="91" style="10" bestFit="1" customWidth="1"/>
    <col min="11784" max="12032" width="8.7109375" style="10"/>
    <col min="12033" max="12033" width="60" style="10" bestFit="1" customWidth="1"/>
    <col min="12034" max="12034" width="40.28515625" style="10" customWidth="1"/>
    <col min="12035" max="12035" width="66.42578125" style="10" customWidth="1"/>
    <col min="12036" max="12036" width="14.7109375" style="10" customWidth="1"/>
    <col min="12037" max="12037" width="28.28515625" style="10" customWidth="1"/>
    <col min="12038" max="12038" width="11.7109375" style="10" bestFit="1" customWidth="1"/>
    <col min="12039" max="12039" width="91" style="10" bestFit="1" customWidth="1"/>
    <col min="12040" max="12288" width="8.7109375" style="10"/>
    <col min="12289" max="12289" width="60" style="10" bestFit="1" customWidth="1"/>
    <col min="12290" max="12290" width="40.28515625" style="10" customWidth="1"/>
    <col min="12291" max="12291" width="66.42578125" style="10" customWidth="1"/>
    <col min="12292" max="12292" width="14.7109375" style="10" customWidth="1"/>
    <col min="12293" max="12293" width="28.28515625" style="10" customWidth="1"/>
    <col min="12294" max="12294" width="11.7109375" style="10" bestFit="1" customWidth="1"/>
    <col min="12295" max="12295" width="91" style="10" bestFit="1" customWidth="1"/>
    <col min="12296" max="12544" width="8.7109375" style="10"/>
    <col min="12545" max="12545" width="60" style="10" bestFit="1" customWidth="1"/>
    <col min="12546" max="12546" width="40.28515625" style="10" customWidth="1"/>
    <col min="12547" max="12547" width="66.42578125" style="10" customWidth="1"/>
    <col min="12548" max="12548" width="14.7109375" style="10" customWidth="1"/>
    <col min="12549" max="12549" width="28.28515625" style="10" customWidth="1"/>
    <col min="12550" max="12550" width="11.7109375" style="10" bestFit="1" customWidth="1"/>
    <col min="12551" max="12551" width="91" style="10" bestFit="1" customWidth="1"/>
    <col min="12552" max="12800" width="8.7109375" style="10"/>
    <col min="12801" max="12801" width="60" style="10" bestFit="1" customWidth="1"/>
    <col min="12802" max="12802" width="40.28515625" style="10" customWidth="1"/>
    <col min="12803" max="12803" width="66.42578125" style="10" customWidth="1"/>
    <col min="12804" max="12804" width="14.7109375" style="10" customWidth="1"/>
    <col min="12805" max="12805" width="28.28515625" style="10" customWidth="1"/>
    <col min="12806" max="12806" width="11.7109375" style="10" bestFit="1" customWidth="1"/>
    <col min="12807" max="12807" width="91" style="10" bestFit="1" customWidth="1"/>
    <col min="12808" max="13056" width="8.7109375" style="10"/>
    <col min="13057" max="13057" width="60" style="10" bestFit="1" customWidth="1"/>
    <col min="13058" max="13058" width="40.28515625" style="10" customWidth="1"/>
    <col min="13059" max="13059" width="66.42578125" style="10" customWidth="1"/>
    <col min="13060" max="13060" width="14.7109375" style="10" customWidth="1"/>
    <col min="13061" max="13061" width="28.28515625" style="10" customWidth="1"/>
    <col min="13062" max="13062" width="11.7109375" style="10" bestFit="1" customWidth="1"/>
    <col min="13063" max="13063" width="91" style="10" bestFit="1" customWidth="1"/>
    <col min="13064" max="13312" width="8.7109375" style="10"/>
    <col min="13313" max="13313" width="60" style="10" bestFit="1" customWidth="1"/>
    <col min="13314" max="13314" width="40.28515625" style="10" customWidth="1"/>
    <col min="13315" max="13315" width="66.42578125" style="10" customWidth="1"/>
    <col min="13316" max="13316" width="14.7109375" style="10" customWidth="1"/>
    <col min="13317" max="13317" width="28.28515625" style="10" customWidth="1"/>
    <col min="13318" max="13318" width="11.7109375" style="10" bestFit="1" customWidth="1"/>
    <col min="13319" max="13319" width="91" style="10" bestFit="1" customWidth="1"/>
    <col min="13320" max="13568" width="8.7109375" style="10"/>
    <col min="13569" max="13569" width="60" style="10" bestFit="1" customWidth="1"/>
    <col min="13570" max="13570" width="40.28515625" style="10" customWidth="1"/>
    <col min="13571" max="13571" width="66.42578125" style="10" customWidth="1"/>
    <col min="13572" max="13572" width="14.7109375" style="10" customWidth="1"/>
    <col min="13573" max="13573" width="28.28515625" style="10" customWidth="1"/>
    <col min="13574" max="13574" width="11.7109375" style="10" bestFit="1" customWidth="1"/>
    <col min="13575" max="13575" width="91" style="10" bestFit="1" customWidth="1"/>
    <col min="13576" max="13824" width="8.7109375" style="10"/>
    <col min="13825" max="13825" width="60" style="10" bestFit="1" customWidth="1"/>
    <col min="13826" max="13826" width="40.28515625" style="10" customWidth="1"/>
    <col min="13827" max="13827" width="66.42578125" style="10" customWidth="1"/>
    <col min="13828" max="13828" width="14.7109375" style="10" customWidth="1"/>
    <col min="13829" max="13829" width="28.28515625" style="10" customWidth="1"/>
    <col min="13830" max="13830" width="11.7109375" style="10" bestFit="1" customWidth="1"/>
    <col min="13831" max="13831" width="91" style="10" bestFit="1" customWidth="1"/>
    <col min="13832" max="14080" width="8.7109375" style="10"/>
    <col min="14081" max="14081" width="60" style="10" bestFit="1" customWidth="1"/>
    <col min="14082" max="14082" width="40.28515625" style="10" customWidth="1"/>
    <col min="14083" max="14083" width="66.42578125" style="10" customWidth="1"/>
    <col min="14084" max="14084" width="14.7109375" style="10" customWidth="1"/>
    <col min="14085" max="14085" width="28.28515625" style="10" customWidth="1"/>
    <col min="14086" max="14086" width="11.7109375" style="10" bestFit="1" customWidth="1"/>
    <col min="14087" max="14087" width="91" style="10" bestFit="1" customWidth="1"/>
    <col min="14088" max="14336" width="8.7109375" style="10"/>
    <col min="14337" max="14337" width="60" style="10" bestFit="1" customWidth="1"/>
    <col min="14338" max="14338" width="40.28515625" style="10" customWidth="1"/>
    <col min="14339" max="14339" width="66.42578125" style="10" customWidth="1"/>
    <col min="14340" max="14340" width="14.7109375" style="10" customWidth="1"/>
    <col min="14341" max="14341" width="28.28515625" style="10" customWidth="1"/>
    <col min="14342" max="14342" width="11.7109375" style="10" bestFit="1" customWidth="1"/>
    <col min="14343" max="14343" width="91" style="10" bestFit="1" customWidth="1"/>
    <col min="14344" max="14592" width="8.7109375" style="10"/>
    <col min="14593" max="14593" width="60" style="10" bestFit="1" customWidth="1"/>
    <col min="14594" max="14594" width="40.28515625" style="10" customWidth="1"/>
    <col min="14595" max="14595" width="66.42578125" style="10" customWidth="1"/>
    <col min="14596" max="14596" width="14.7109375" style="10" customWidth="1"/>
    <col min="14597" max="14597" width="28.28515625" style="10" customWidth="1"/>
    <col min="14598" max="14598" width="11.7109375" style="10" bestFit="1" customWidth="1"/>
    <col min="14599" max="14599" width="91" style="10" bestFit="1" customWidth="1"/>
    <col min="14600" max="14848" width="8.7109375" style="10"/>
    <col min="14849" max="14849" width="60" style="10" bestFit="1" customWidth="1"/>
    <col min="14850" max="14850" width="40.28515625" style="10" customWidth="1"/>
    <col min="14851" max="14851" width="66.42578125" style="10" customWidth="1"/>
    <col min="14852" max="14852" width="14.7109375" style="10" customWidth="1"/>
    <col min="14853" max="14853" width="28.28515625" style="10" customWidth="1"/>
    <col min="14854" max="14854" width="11.7109375" style="10" bestFit="1" customWidth="1"/>
    <col min="14855" max="14855" width="91" style="10" bestFit="1" customWidth="1"/>
    <col min="14856" max="15104" width="8.7109375" style="10"/>
    <col min="15105" max="15105" width="60" style="10" bestFit="1" customWidth="1"/>
    <col min="15106" max="15106" width="40.28515625" style="10" customWidth="1"/>
    <col min="15107" max="15107" width="66.42578125" style="10" customWidth="1"/>
    <col min="15108" max="15108" width="14.7109375" style="10" customWidth="1"/>
    <col min="15109" max="15109" width="28.28515625" style="10" customWidth="1"/>
    <col min="15110" max="15110" width="11.7109375" style="10" bestFit="1" customWidth="1"/>
    <col min="15111" max="15111" width="91" style="10" bestFit="1" customWidth="1"/>
    <col min="15112" max="15360" width="8.7109375" style="10"/>
    <col min="15361" max="15361" width="60" style="10" bestFit="1" customWidth="1"/>
    <col min="15362" max="15362" width="40.28515625" style="10" customWidth="1"/>
    <col min="15363" max="15363" width="66.42578125" style="10" customWidth="1"/>
    <col min="15364" max="15364" width="14.7109375" style="10" customWidth="1"/>
    <col min="15365" max="15365" width="28.28515625" style="10" customWidth="1"/>
    <col min="15366" max="15366" width="11.7109375" style="10" bestFit="1" customWidth="1"/>
    <col min="15367" max="15367" width="91" style="10" bestFit="1" customWidth="1"/>
    <col min="15368" max="15616" width="8.7109375" style="10"/>
    <col min="15617" max="15617" width="60" style="10" bestFit="1" customWidth="1"/>
    <col min="15618" max="15618" width="40.28515625" style="10" customWidth="1"/>
    <col min="15619" max="15619" width="66.42578125" style="10" customWidth="1"/>
    <col min="15620" max="15620" width="14.7109375" style="10" customWidth="1"/>
    <col min="15621" max="15621" width="28.28515625" style="10" customWidth="1"/>
    <col min="15622" max="15622" width="11.7109375" style="10" bestFit="1" customWidth="1"/>
    <col min="15623" max="15623" width="91" style="10" bestFit="1" customWidth="1"/>
    <col min="15624" max="15872" width="8.7109375" style="10"/>
    <col min="15873" max="15873" width="60" style="10" bestFit="1" customWidth="1"/>
    <col min="15874" max="15874" width="40.28515625" style="10" customWidth="1"/>
    <col min="15875" max="15875" width="66.42578125" style="10" customWidth="1"/>
    <col min="15876" max="15876" width="14.7109375" style="10" customWidth="1"/>
    <col min="15877" max="15877" width="28.28515625" style="10" customWidth="1"/>
    <col min="15878" max="15878" width="11.7109375" style="10" bestFit="1" customWidth="1"/>
    <col min="15879" max="15879" width="91" style="10" bestFit="1" customWidth="1"/>
    <col min="15880" max="16128" width="8.7109375" style="10"/>
    <col min="16129" max="16129" width="60" style="10" bestFit="1" customWidth="1"/>
    <col min="16130" max="16130" width="40.28515625" style="10" customWidth="1"/>
    <col min="16131" max="16131" width="66.42578125" style="10" customWidth="1"/>
    <col min="16132" max="16132" width="14.7109375" style="10" customWidth="1"/>
    <col min="16133" max="16133" width="28.28515625" style="10" customWidth="1"/>
    <col min="16134" max="16134" width="11.7109375" style="10" bestFit="1" customWidth="1"/>
    <col min="16135" max="16135" width="91" style="10" bestFit="1" customWidth="1"/>
    <col min="16136" max="16384" width="8.7109375" style="10"/>
  </cols>
  <sheetData>
    <row r="1" spans="1:7" x14ac:dyDescent="0.2">
      <c r="A1" s="66" t="s">
        <v>0</v>
      </c>
      <c r="B1" s="67" t="s">
        <v>175</v>
      </c>
      <c r="C1" s="67" t="s">
        <v>1</v>
      </c>
      <c r="D1" s="67" t="s">
        <v>3</v>
      </c>
      <c r="E1" s="67" t="s">
        <v>176</v>
      </c>
      <c r="F1" s="68" t="s">
        <v>27</v>
      </c>
      <c r="G1" s="48" t="s">
        <v>26</v>
      </c>
    </row>
    <row r="2" spans="1:7" x14ac:dyDescent="0.2">
      <c r="A2" s="61" t="s">
        <v>121</v>
      </c>
      <c r="B2" s="49"/>
      <c r="C2" s="49" t="s">
        <v>122</v>
      </c>
      <c r="D2" s="50">
        <v>30000</v>
      </c>
      <c r="E2" s="49" t="s">
        <v>85</v>
      </c>
      <c r="F2" s="62">
        <v>18283</v>
      </c>
      <c r="G2" s="51"/>
    </row>
    <row r="3" spans="1:7" x14ac:dyDescent="0.2">
      <c r="A3" s="61" t="s">
        <v>92</v>
      </c>
      <c r="B3" s="49"/>
      <c r="C3" s="49" t="s">
        <v>93</v>
      </c>
      <c r="D3" s="50">
        <v>40000</v>
      </c>
      <c r="E3" s="49" t="s">
        <v>71</v>
      </c>
      <c r="F3" s="63"/>
      <c r="G3" s="51"/>
    </row>
    <row r="4" spans="1:7" x14ac:dyDescent="0.2">
      <c r="A4" s="61" t="s">
        <v>92</v>
      </c>
      <c r="B4" s="49"/>
      <c r="C4" s="49" t="s">
        <v>94</v>
      </c>
      <c r="D4" s="50">
        <v>25000</v>
      </c>
      <c r="E4" s="49" t="s">
        <v>71</v>
      </c>
      <c r="F4" s="63"/>
      <c r="G4" s="51"/>
    </row>
    <row r="5" spans="1:7" x14ac:dyDescent="0.2">
      <c r="A5" s="61" t="s">
        <v>20</v>
      </c>
      <c r="B5" s="49"/>
      <c r="C5" s="49" t="s">
        <v>138</v>
      </c>
      <c r="D5" s="50">
        <v>31225</v>
      </c>
      <c r="E5" s="49" t="s">
        <v>50</v>
      </c>
      <c r="F5" s="64"/>
      <c r="G5" s="49" t="s">
        <v>177</v>
      </c>
    </row>
    <row r="6" spans="1:7" x14ac:dyDescent="0.2">
      <c r="A6" s="61" t="s">
        <v>95</v>
      </c>
      <c r="B6" s="49"/>
      <c r="C6" s="49" t="s">
        <v>96</v>
      </c>
      <c r="D6" s="50">
        <v>30000</v>
      </c>
      <c r="E6" s="49" t="s">
        <v>71</v>
      </c>
      <c r="F6" s="63"/>
      <c r="G6" s="51"/>
    </row>
    <row r="7" spans="1:7" s="52" customFormat="1" x14ac:dyDescent="0.2">
      <c r="A7" s="61" t="s">
        <v>95</v>
      </c>
      <c r="B7" s="49"/>
      <c r="C7" s="49" t="s">
        <v>97</v>
      </c>
      <c r="D7" s="50">
        <v>500000</v>
      </c>
      <c r="E7" s="49" t="s">
        <v>71</v>
      </c>
      <c r="F7" s="63"/>
      <c r="G7" s="51" t="s">
        <v>178</v>
      </c>
    </row>
    <row r="8" spans="1:7" s="52" customFormat="1" x14ac:dyDescent="0.2">
      <c r="A8" s="61" t="s">
        <v>169</v>
      </c>
      <c r="B8" s="49"/>
      <c r="C8" s="49" t="s">
        <v>170</v>
      </c>
      <c r="D8" s="50">
        <v>35000</v>
      </c>
      <c r="E8" s="49" t="s">
        <v>71</v>
      </c>
      <c r="F8" s="65"/>
      <c r="G8" s="49" t="s">
        <v>179</v>
      </c>
    </row>
    <row r="9" spans="1:7" x14ac:dyDescent="0.2">
      <c r="A9" s="61" t="s">
        <v>108</v>
      </c>
      <c r="B9" s="49"/>
      <c r="C9" s="49" t="s">
        <v>109</v>
      </c>
      <c r="D9" s="50">
        <v>6560</v>
      </c>
      <c r="E9" s="49" t="s">
        <v>50</v>
      </c>
      <c r="F9" s="63"/>
      <c r="G9" s="51"/>
    </row>
    <row r="10" spans="1:7" x14ac:dyDescent="0.2">
      <c r="A10" s="61" t="s">
        <v>131</v>
      </c>
      <c r="B10" s="49"/>
      <c r="C10" s="49" t="s">
        <v>132</v>
      </c>
      <c r="D10" s="50">
        <v>50000</v>
      </c>
      <c r="E10" s="49" t="s">
        <v>85</v>
      </c>
      <c r="F10" s="62">
        <v>40191</v>
      </c>
      <c r="G10" s="51"/>
    </row>
    <row r="11" spans="1:7" x14ac:dyDescent="0.2">
      <c r="A11" s="61" t="s">
        <v>111</v>
      </c>
      <c r="B11" s="49" t="s">
        <v>149</v>
      </c>
      <c r="C11" s="49" t="s">
        <v>112</v>
      </c>
      <c r="D11" s="50">
        <v>20000</v>
      </c>
      <c r="E11" s="49" t="s">
        <v>78</v>
      </c>
      <c r="F11" s="62"/>
      <c r="G11" s="51"/>
    </row>
    <row r="12" spans="1:7" x14ac:dyDescent="0.2">
      <c r="A12" s="61" t="s">
        <v>69</v>
      </c>
      <c r="B12" s="49"/>
      <c r="C12" s="49" t="s">
        <v>70</v>
      </c>
      <c r="D12" s="50">
        <v>45000</v>
      </c>
      <c r="E12" s="49" t="s">
        <v>71</v>
      </c>
      <c r="F12" s="63"/>
      <c r="G12" s="49" t="s">
        <v>180</v>
      </c>
    </row>
    <row r="13" spans="1:7" x14ac:dyDescent="0.2">
      <c r="A13" s="61" t="s">
        <v>165</v>
      </c>
      <c r="B13" s="49"/>
      <c r="C13" s="49" t="s">
        <v>166</v>
      </c>
      <c r="D13" s="50">
        <v>60000</v>
      </c>
      <c r="E13" s="49" t="s">
        <v>50</v>
      </c>
      <c r="F13" s="62">
        <v>35226</v>
      </c>
      <c r="G13" s="51"/>
    </row>
    <row r="14" spans="1:7" x14ac:dyDescent="0.2">
      <c r="A14" s="61" t="s">
        <v>79</v>
      </c>
      <c r="B14" s="49"/>
      <c r="C14" s="49" t="s">
        <v>80</v>
      </c>
      <c r="D14" s="50">
        <v>10000</v>
      </c>
      <c r="E14" s="49" t="s">
        <v>50</v>
      </c>
      <c r="F14" s="63"/>
      <c r="G14" s="51"/>
    </row>
    <row r="15" spans="1:7" x14ac:dyDescent="0.2">
      <c r="A15" s="61" t="s">
        <v>116</v>
      </c>
      <c r="B15" s="49"/>
      <c r="C15" s="49" t="s">
        <v>116</v>
      </c>
      <c r="D15" s="50">
        <v>15000</v>
      </c>
      <c r="E15" s="49" t="s">
        <v>50</v>
      </c>
      <c r="F15" s="63"/>
      <c r="G15" s="51"/>
    </row>
    <row r="16" spans="1:7" x14ac:dyDescent="0.2">
      <c r="A16" s="61" t="s">
        <v>119</v>
      </c>
      <c r="B16" s="49"/>
      <c r="C16" s="49" t="s">
        <v>120</v>
      </c>
      <c r="D16" s="50">
        <v>19286</v>
      </c>
      <c r="E16" s="49" t="s">
        <v>71</v>
      </c>
      <c r="F16" s="63"/>
      <c r="G16" s="49" t="s">
        <v>181</v>
      </c>
    </row>
    <row r="17" spans="1:7" x14ac:dyDescent="0.2">
      <c r="A17" s="61" t="s">
        <v>159</v>
      </c>
      <c r="B17" s="49"/>
      <c r="C17" s="49" t="s">
        <v>160</v>
      </c>
      <c r="D17" s="50">
        <v>60000</v>
      </c>
      <c r="E17" s="49" t="s">
        <v>71</v>
      </c>
      <c r="F17" s="63">
        <v>31204</v>
      </c>
      <c r="G17" s="51"/>
    </row>
    <row r="18" spans="1:7" x14ac:dyDescent="0.2">
      <c r="A18" s="61" t="s">
        <v>151</v>
      </c>
      <c r="B18" s="49"/>
      <c r="C18" s="49" t="s">
        <v>152</v>
      </c>
      <c r="D18" s="50">
        <v>36000</v>
      </c>
      <c r="E18" s="53" t="s">
        <v>182</v>
      </c>
      <c r="F18" s="63"/>
      <c r="G18" s="51"/>
    </row>
    <row r="19" spans="1:7" x14ac:dyDescent="0.2">
      <c r="A19" s="61" t="s">
        <v>136</v>
      </c>
      <c r="B19" s="49"/>
      <c r="C19" s="49" t="s">
        <v>137</v>
      </c>
      <c r="D19" s="50">
        <v>18600</v>
      </c>
      <c r="E19" s="49" t="s">
        <v>50</v>
      </c>
      <c r="F19" s="63"/>
      <c r="G19" s="51" t="s">
        <v>183</v>
      </c>
    </row>
    <row r="20" spans="1:7" x14ac:dyDescent="0.2">
      <c r="A20" s="61" t="s">
        <v>155</v>
      </c>
      <c r="B20" s="49"/>
      <c r="C20" s="49" t="s">
        <v>156</v>
      </c>
      <c r="D20" s="50">
        <v>100000</v>
      </c>
      <c r="E20" s="49" t="s">
        <v>78</v>
      </c>
      <c r="F20" s="63">
        <v>34787</v>
      </c>
      <c r="G20" s="51"/>
    </row>
    <row r="21" spans="1:7" s="52" customFormat="1" x14ac:dyDescent="0.2">
      <c r="A21" s="61" t="s">
        <v>17</v>
      </c>
      <c r="B21" s="49"/>
      <c r="C21" s="49" t="s">
        <v>110</v>
      </c>
      <c r="D21" s="50">
        <v>15000</v>
      </c>
      <c r="E21" s="49" t="s">
        <v>50</v>
      </c>
      <c r="F21" s="63"/>
      <c r="G21" s="51"/>
    </row>
    <row r="22" spans="1:7" x14ac:dyDescent="0.2">
      <c r="A22" s="61" t="s">
        <v>127</v>
      </c>
      <c r="B22" s="49"/>
      <c r="C22" s="49" t="s">
        <v>128</v>
      </c>
      <c r="D22" s="50">
        <v>80000</v>
      </c>
      <c r="E22" s="49" t="s">
        <v>50</v>
      </c>
      <c r="F22" s="63">
        <v>80000</v>
      </c>
      <c r="G22" s="54" t="s">
        <v>184</v>
      </c>
    </row>
    <row r="23" spans="1:7" x14ac:dyDescent="0.2">
      <c r="A23" s="61" t="s">
        <v>76</v>
      </c>
      <c r="B23" s="49"/>
      <c r="C23" s="49" t="s">
        <v>77</v>
      </c>
      <c r="D23" s="50">
        <v>35000</v>
      </c>
      <c r="E23" s="49" t="s">
        <v>78</v>
      </c>
      <c r="F23" s="63"/>
      <c r="G23" s="51" t="s">
        <v>185</v>
      </c>
    </row>
    <row r="24" spans="1:7" x14ac:dyDescent="0.2">
      <c r="A24" s="61" t="s">
        <v>157</v>
      </c>
      <c r="B24" s="49"/>
      <c r="C24" s="49" t="s">
        <v>158</v>
      </c>
      <c r="D24" s="50">
        <v>50000</v>
      </c>
      <c r="E24" s="49" t="s">
        <v>50</v>
      </c>
      <c r="F24" s="63">
        <v>50000</v>
      </c>
      <c r="G24" s="54" t="s">
        <v>184</v>
      </c>
    </row>
    <row r="25" spans="1:7" x14ac:dyDescent="0.2">
      <c r="A25" s="61" t="s">
        <v>19</v>
      </c>
      <c r="B25" s="49"/>
      <c r="C25" s="49" t="s">
        <v>135</v>
      </c>
      <c r="D25" s="50">
        <v>25000</v>
      </c>
      <c r="E25" s="49" t="s">
        <v>50</v>
      </c>
      <c r="F25" s="63"/>
      <c r="G25" s="51"/>
    </row>
    <row r="26" spans="1:7" x14ac:dyDescent="0.2">
      <c r="A26" s="61" t="s">
        <v>153</v>
      </c>
      <c r="B26" s="49"/>
      <c r="C26" s="49" t="s">
        <v>154</v>
      </c>
      <c r="D26" s="50">
        <v>29964</v>
      </c>
      <c r="E26" s="49" t="s">
        <v>71</v>
      </c>
      <c r="F26" s="63"/>
      <c r="G26" s="51" t="s">
        <v>186</v>
      </c>
    </row>
    <row r="27" spans="1:7" ht="12" customHeight="1" x14ac:dyDescent="0.2">
      <c r="A27" s="61" t="s">
        <v>133</v>
      </c>
      <c r="B27" s="49" t="s">
        <v>187</v>
      </c>
      <c r="C27" s="49" t="s">
        <v>134</v>
      </c>
      <c r="D27" s="50">
        <v>4275</v>
      </c>
      <c r="E27" s="49" t="s">
        <v>50</v>
      </c>
      <c r="F27" s="63">
        <v>4479</v>
      </c>
      <c r="G27" s="51"/>
    </row>
    <row r="28" spans="1:7" x14ac:dyDescent="0.2">
      <c r="A28" s="61" t="s">
        <v>145</v>
      </c>
      <c r="B28" s="49"/>
      <c r="C28" s="49" t="s">
        <v>146</v>
      </c>
      <c r="D28" s="50">
        <v>47000</v>
      </c>
      <c r="E28" s="49" t="s">
        <v>85</v>
      </c>
      <c r="F28" s="63">
        <v>27460</v>
      </c>
      <c r="G28" s="51"/>
    </row>
    <row r="29" spans="1:7" x14ac:dyDescent="0.2">
      <c r="A29" s="61" t="s">
        <v>74</v>
      </c>
      <c r="B29" s="49"/>
      <c r="C29" s="49" t="s">
        <v>75</v>
      </c>
      <c r="D29" s="50">
        <v>55000</v>
      </c>
      <c r="E29" s="49" t="s">
        <v>50</v>
      </c>
      <c r="F29" s="63"/>
      <c r="G29" s="51"/>
    </row>
    <row r="30" spans="1:7" x14ac:dyDescent="0.2">
      <c r="A30" s="61" t="s">
        <v>90</v>
      </c>
      <c r="B30" s="49" t="s">
        <v>188</v>
      </c>
      <c r="C30" s="49" t="s">
        <v>91</v>
      </c>
      <c r="D30" s="50">
        <v>53950</v>
      </c>
      <c r="E30" s="49" t="s">
        <v>50</v>
      </c>
      <c r="F30" s="63"/>
      <c r="G30" s="51"/>
    </row>
    <row r="31" spans="1:7" x14ac:dyDescent="0.2">
      <c r="A31" s="61" t="s">
        <v>163</v>
      </c>
      <c r="B31" s="49"/>
      <c r="C31" s="49" t="s">
        <v>164</v>
      </c>
      <c r="D31" s="50">
        <v>50000</v>
      </c>
      <c r="E31" s="49" t="s">
        <v>71</v>
      </c>
      <c r="F31" s="63"/>
      <c r="G31" s="51"/>
    </row>
    <row r="32" spans="1:7" x14ac:dyDescent="0.2">
      <c r="A32" s="61" t="s">
        <v>98</v>
      </c>
      <c r="B32" s="49"/>
      <c r="C32" s="49" t="s">
        <v>99</v>
      </c>
      <c r="D32" s="50">
        <v>10000</v>
      </c>
      <c r="E32" s="49" t="s">
        <v>78</v>
      </c>
      <c r="F32" s="63">
        <v>8495</v>
      </c>
      <c r="G32" s="51" t="s">
        <v>189</v>
      </c>
    </row>
    <row r="33" spans="1:7" x14ac:dyDescent="0.2">
      <c r="A33" s="61" t="s">
        <v>104</v>
      </c>
      <c r="B33" s="49"/>
      <c r="C33" s="49" t="s">
        <v>105</v>
      </c>
      <c r="D33" s="50">
        <v>40000</v>
      </c>
      <c r="E33" s="49" t="s">
        <v>50</v>
      </c>
      <c r="F33" s="63"/>
      <c r="G33" s="51"/>
    </row>
    <row r="34" spans="1:7" ht="38.25" x14ac:dyDescent="0.2">
      <c r="A34" s="61" t="s">
        <v>129</v>
      </c>
      <c r="B34" s="49" t="s">
        <v>190</v>
      </c>
      <c r="C34" s="49" t="s">
        <v>130</v>
      </c>
      <c r="D34" s="50">
        <v>28500</v>
      </c>
      <c r="E34" s="49" t="s">
        <v>50</v>
      </c>
      <c r="F34" s="63">
        <v>28500</v>
      </c>
      <c r="G34" s="55" t="s">
        <v>191</v>
      </c>
    </row>
    <row r="35" spans="1:7" x14ac:dyDescent="0.2">
      <c r="A35" s="61" t="s">
        <v>123</v>
      </c>
      <c r="B35" s="49"/>
      <c r="C35" s="49" t="s">
        <v>124</v>
      </c>
      <c r="D35" s="50">
        <v>25000</v>
      </c>
      <c r="E35" s="49" t="s">
        <v>71</v>
      </c>
      <c r="F35" s="63"/>
      <c r="G35" s="51"/>
    </row>
    <row r="36" spans="1:7" x14ac:dyDescent="0.2">
      <c r="A36" s="61" t="s">
        <v>149</v>
      </c>
      <c r="B36" s="49"/>
      <c r="C36" s="49" t="s">
        <v>150</v>
      </c>
      <c r="D36" s="50">
        <v>85000</v>
      </c>
      <c r="E36" s="49" t="s">
        <v>78</v>
      </c>
      <c r="F36" s="63"/>
      <c r="G36" s="51" t="s">
        <v>185</v>
      </c>
    </row>
    <row r="37" spans="1:7" x14ac:dyDescent="0.2">
      <c r="A37" s="61" t="s">
        <v>88</v>
      </c>
      <c r="B37" s="49"/>
      <c r="C37" s="49" t="s">
        <v>89</v>
      </c>
      <c r="D37" s="50">
        <v>42000</v>
      </c>
      <c r="E37" s="49" t="s">
        <v>50</v>
      </c>
      <c r="F37" s="63">
        <v>22652</v>
      </c>
      <c r="G37" s="51"/>
    </row>
    <row r="38" spans="1:7" x14ac:dyDescent="0.2">
      <c r="A38" s="61" t="s">
        <v>106</v>
      </c>
      <c r="B38" s="49"/>
      <c r="C38" s="49" t="s">
        <v>107</v>
      </c>
      <c r="D38" s="50">
        <v>130000</v>
      </c>
      <c r="E38" s="49" t="s">
        <v>71</v>
      </c>
      <c r="F38" s="63">
        <v>91741</v>
      </c>
      <c r="G38" s="51"/>
    </row>
    <row r="39" spans="1:7" x14ac:dyDescent="0.2">
      <c r="A39" s="61" t="s">
        <v>48</v>
      </c>
      <c r="B39" s="49"/>
      <c r="C39" s="49" t="s">
        <v>49</v>
      </c>
      <c r="D39" s="50">
        <v>40000</v>
      </c>
      <c r="E39" s="49" t="s">
        <v>50</v>
      </c>
      <c r="F39" s="63"/>
      <c r="G39" s="51"/>
    </row>
    <row r="40" spans="1:7" x14ac:dyDescent="0.2">
      <c r="A40" s="61" t="s">
        <v>141</v>
      </c>
      <c r="B40" s="49" t="s">
        <v>192</v>
      </c>
      <c r="C40" s="49" t="s">
        <v>142</v>
      </c>
      <c r="D40" s="50">
        <v>50000</v>
      </c>
      <c r="E40" s="49" t="s">
        <v>50</v>
      </c>
      <c r="F40" s="63">
        <v>21050</v>
      </c>
      <c r="G40" s="51"/>
    </row>
    <row r="41" spans="1:7" x14ac:dyDescent="0.2">
      <c r="A41" s="61" t="s">
        <v>144</v>
      </c>
      <c r="B41" s="49" t="s">
        <v>193</v>
      </c>
      <c r="C41" s="49" t="s">
        <v>144</v>
      </c>
      <c r="D41" s="50">
        <v>100000</v>
      </c>
      <c r="E41" s="56" t="s">
        <v>85</v>
      </c>
      <c r="F41" s="63"/>
      <c r="G41" s="51"/>
    </row>
    <row r="42" spans="1:7" x14ac:dyDescent="0.2">
      <c r="A42" s="61" t="s">
        <v>167</v>
      </c>
      <c r="B42" s="49"/>
      <c r="C42" s="49" t="s">
        <v>168</v>
      </c>
      <c r="D42" s="50">
        <v>30000</v>
      </c>
      <c r="E42" s="49" t="s">
        <v>50</v>
      </c>
      <c r="F42" s="63">
        <v>21034</v>
      </c>
      <c r="G42" s="51"/>
    </row>
    <row r="43" spans="1:7" x14ac:dyDescent="0.2">
      <c r="A43" s="61" t="s">
        <v>72</v>
      </c>
      <c r="B43" s="49"/>
      <c r="C43" s="49" t="s">
        <v>73</v>
      </c>
      <c r="D43" s="50">
        <v>55000</v>
      </c>
      <c r="E43" s="49" t="s">
        <v>50</v>
      </c>
      <c r="F43" s="63"/>
      <c r="G43" s="51"/>
    </row>
    <row r="44" spans="1:7" x14ac:dyDescent="0.2">
      <c r="A44" s="61" t="s">
        <v>86</v>
      </c>
      <c r="B44" s="49"/>
      <c r="C44" s="49" t="s">
        <v>87</v>
      </c>
      <c r="D44" s="50">
        <v>55500</v>
      </c>
      <c r="E44" s="49" t="s">
        <v>71</v>
      </c>
      <c r="F44" s="63">
        <v>35958</v>
      </c>
      <c r="G44" s="51"/>
    </row>
    <row r="45" spans="1:7" x14ac:dyDescent="0.2">
      <c r="A45" s="61" t="s">
        <v>81</v>
      </c>
      <c r="B45" s="49"/>
      <c r="C45" s="49" t="s">
        <v>82</v>
      </c>
      <c r="D45" s="50">
        <v>10000</v>
      </c>
      <c r="E45" s="49" t="s">
        <v>78</v>
      </c>
      <c r="F45" s="63">
        <v>5825</v>
      </c>
      <c r="G45" s="51"/>
    </row>
    <row r="46" spans="1:7" x14ac:dyDescent="0.2">
      <c r="A46" s="61" t="s">
        <v>83</v>
      </c>
      <c r="B46" s="49"/>
      <c r="C46" s="49" t="s">
        <v>84</v>
      </c>
      <c r="D46" s="50">
        <v>8000</v>
      </c>
      <c r="E46" s="49" t="s">
        <v>85</v>
      </c>
      <c r="F46" s="63">
        <v>5404</v>
      </c>
      <c r="G46" s="51"/>
    </row>
    <row r="47" spans="1:7" x14ac:dyDescent="0.2">
      <c r="A47" s="61" t="s">
        <v>113</v>
      </c>
      <c r="B47" s="49"/>
      <c r="C47" s="49" t="s">
        <v>114</v>
      </c>
      <c r="D47" s="50">
        <v>15000</v>
      </c>
      <c r="E47" s="49" t="s">
        <v>71</v>
      </c>
      <c r="F47" s="63">
        <v>9902</v>
      </c>
      <c r="G47" s="51"/>
    </row>
    <row r="48" spans="1:7" x14ac:dyDescent="0.2">
      <c r="A48" s="61" t="s">
        <v>113</v>
      </c>
      <c r="B48" s="49"/>
      <c r="C48" s="49" t="s">
        <v>115</v>
      </c>
      <c r="D48" s="50">
        <v>25000</v>
      </c>
      <c r="E48" s="49" t="s">
        <v>71</v>
      </c>
      <c r="F48" s="63"/>
      <c r="G48" s="51"/>
    </row>
    <row r="49" spans="1:7" x14ac:dyDescent="0.2">
      <c r="A49" s="61" t="s">
        <v>100</v>
      </c>
      <c r="B49" s="49"/>
      <c r="C49" s="49" t="s">
        <v>101</v>
      </c>
      <c r="D49" s="50">
        <v>19000</v>
      </c>
      <c r="E49" s="49" t="s">
        <v>71</v>
      </c>
      <c r="F49" s="63"/>
      <c r="G49" s="51"/>
    </row>
    <row r="50" spans="1:7" x14ac:dyDescent="0.2">
      <c r="A50" s="61" t="s">
        <v>147</v>
      </c>
      <c r="B50" s="49"/>
      <c r="C50" s="49" t="s">
        <v>148</v>
      </c>
      <c r="D50" s="50">
        <v>70000</v>
      </c>
      <c r="E50" s="49" t="s">
        <v>71</v>
      </c>
      <c r="F50" s="63">
        <v>64123</v>
      </c>
      <c r="G50" s="51"/>
    </row>
    <row r="51" spans="1:7" x14ac:dyDescent="0.2">
      <c r="A51" s="61" t="s">
        <v>102</v>
      </c>
      <c r="B51" s="49"/>
      <c r="C51" s="49" t="s">
        <v>103</v>
      </c>
      <c r="D51" s="50">
        <v>25000</v>
      </c>
      <c r="E51" s="49" t="s">
        <v>50</v>
      </c>
      <c r="F51" s="63">
        <v>17960</v>
      </c>
      <c r="G51" s="51"/>
    </row>
    <row r="52" spans="1:7" x14ac:dyDescent="0.2">
      <c r="A52" s="61" t="s">
        <v>161</v>
      </c>
      <c r="B52" s="49"/>
      <c r="C52" s="49" t="s">
        <v>162</v>
      </c>
      <c r="D52" s="50">
        <v>37000</v>
      </c>
      <c r="E52" s="49" t="s">
        <v>78</v>
      </c>
      <c r="F52" s="63"/>
      <c r="G52" s="49" t="s">
        <v>194</v>
      </c>
    </row>
    <row r="53" spans="1:7" x14ac:dyDescent="0.2">
      <c r="A53" s="61" t="s">
        <v>195</v>
      </c>
      <c r="B53" s="49"/>
      <c r="C53" s="49" t="s">
        <v>126</v>
      </c>
      <c r="D53" s="50">
        <v>40000</v>
      </c>
      <c r="E53" s="49" t="s">
        <v>78</v>
      </c>
      <c r="F53" s="63"/>
      <c r="G53" s="51"/>
    </row>
    <row r="54" spans="1:7" x14ac:dyDescent="0.2">
      <c r="A54" s="61" t="s">
        <v>139</v>
      </c>
      <c r="B54" s="49"/>
      <c r="C54" s="49" t="s">
        <v>140</v>
      </c>
      <c r="D54" s="50">
        <v>100000</v>
      </c>
      <c r="E54" s="49" t="s">
        <v>50</v>
      </c>
      <c r="F54" s="63"/>
      <c r="G54" s="51"/>
    </row>
    <row r="55" spans="1:7" x14ac:dyDescent="0.2">
      <c r="A55" s="61" t="s">
        <v>18</v>
      </c>
      <c r="B55" s="49"/>
      <c r="C55" s="49" t="s">
        <v>117</v>
      </c>
      <c r="D55" s="50">
        <v>30000</v>
      </c>
      <c r="E55" s="49" t="s">
        <v>50</v>
      </c>
      <c r="F55" s="63"/>
      <c r="G55" s="51"/>
    </row>
    <row r="56" spans="1:7" x14ac:dyDescent="0.2">
      <c r="A56" s="69" t="s">
        <v>18</v>
      </c>
      <c r="B56" s="70"/>
      <c r="C56" s="70" t="s">
        <v>118</v>
      </c>
      <c r="D56" s="71">
        <v>30000</v>
      </c>
      <c r="E56" s="70" t="s">
        <v>71</v>
      </c>
      <c r="F56" s="72">
        <v>14967</v>
      </c>
      <c r="G56" s="51"/>
    </row>
    <row r="57" spans="1:7" x14ac:dyDescent="0.2">
      <c r="A57" s="57"/>
      <c r="B57" s="57"/>
      <c r="C57" s="58" t="s">
        <v>24</v>
      </c>
      <c r="D57" s="59">
        <f>SUM(D2:D56)</f>
        <v>2676860</v>
      </c>
      <c r="E57" s="57"/>
      <c r="F57" s="60"/>
      <c r="G57" s="51"/>
    </row>
  </sheetData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 i : t y p e = " M e a s u r e D i a g r a m S a n d b o x A d a p t e r " & g t ; & l t ; T a b l e N a m e & g t ; F Y 2 1   A p p s & l t ; / T a b l e N a m e & g t ; & l t ; / A d a p t e r & g t ; & l t ; D i a g r a m T y p e & g t ; M e a s u r e D i a g r a m & l t ; / D i a g r a m T y p e & g t ; & l t ; D i s p l a y C o n t e x t 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 i : t y p e = " S a n d b o x E d i t o r M e a s u r e G r i d K e y " & g t ; & l t ; T a b l e N a m e & g t ; F Y 2 1   A p p s & l t ; / T a b l e N a m e & g t ; & l t ; / K e y & g t ; & l t ; M a i n t a i n e r 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 r e a d o n l y & l t ; / K e y & g t ; & l t ; / D i a g r a m O b j e c t K e y & g t ; & l t ; D i a g r a m O b j e c t K e y & g t ; & l t ; K e y & g t ; C o l u m n s \ O r g a n i z a t i o n   N a m e & l t ; / K e y & g t ; & l t ; / D i a g r a m O b j e c t K e y & g t ; & l t ; D i a g r a m O b j e c t K e y & g t ; & l t ; K e y & g t ; C o l u m n s \ F i s c a l   A g e n t & l t ; / K e y & g t ; & l t ; / D i a g r a m O b j e c t K e y & g t ; & l t ; D i a g r a m O b j e c t K e y & g t ; & l t ; K e y & g t ; C o l u m n s \ P r o j e c t   N a m e & l t ; / K e y & g t ; & l t ; / D i a g r a m O b j e c t K e y & g t ; & l t ; D i a g r a m O b j e c t K e y & g t ; & l t ; K e y & g t ; C o l u m n s \ F u n d i n g   R e q u e s t & l t ; / K e y & g t ; & l t ; / D i a g r a m O b j e c t K e y & g t ; & l t ; D i a g r a m O b j e c t K e y & g t ; & l t ; K e y & g t ; C o l u m n s \ F o c u s   A r e a & l t ; / K e y & g t ; & l t ; / D i a g r a m O b j e c t K e y & g t ; & l t ; D i a g r a m O b j e c t K e y & g t ; & l t ; K e y & g t ; C o l u m n s \ F Y 2 0   F u n d i n g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i s c a l   A g e n t & l t ; / K e y & g t ; & l t ; / a : K e y & g t ; & l t ; a : V a l u e 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  R e q u e s t & l t ; / K e y & g t ; & l t ; / a : K e y & g t ; & l t ; a : V a l u e 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o c u s   A r e a & l t ; / K e y & g t ; & l t ; / a : K e y & g t ; & l t ; a : V a l u e 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0   F u n d i n g & l t ; / K e y & g t ; & l t ; / a : K e y & g t ; & l t ; a : V a l u e 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a b l e 1 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 i : t y p e = " S a n d b o x E d i t o r M e a s u r e G r i d K e y " & g t ; & l t ; T a b l e N a m e & g t ; T a b l e 1 1 & l t ; / T a b l e N a m e & g t ; & l t ; / K e y & g t ; & l t ; M a i n t a i n e r 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 O r g a n i z a t i o n & l t ; / K e y & g t ; & l t ; / D i a g r a m O b j e c t K e y & g t ; & l t ; D i a g r a m O b j e c t K e y & g t ; & l t ; K e y & g t ; M e a s u r e s \ S u m   O r g a n i z a t i o n \ T a g I n f o \ F o r m u l a & l t ; / K e y & g t ; & l t ; / D i a g r a m O b j e c t K e y & g t ; & l t ; D i a g r a m O b j e c t K e y & g t ; & l t ; K e y & g t ; M e a s u r e s \ S u m   O r g a n i z a t i o n \ T a g I n f o \ V a l u e & l t ; / K e y & g t ; & l t ; / D i a g r a m O b j e c t K e y & g t ; & l t ; D i a g r a m O b j e c t K e y & g t ; & l t ; K e y & g t ; M e a s u r e s \ C o u n t   O r g a n i z a t i o n & l t ; / K e y & g t ; & l t ; / D i a g r a m O b j e c t K e y & g t ; & l t ; D i a g r a m O b j e c t K e y & g t ; & l t ; K e y & g t ; M e a s u r e s \ C o u n t   O r g a n i z a t i o n \ T a g I n f o \ F o r m u l a & l t ; / K e y & g t ; & l t ; / D i a g r a m O b j e c t K e y & g t ; & l t ; D i a g r a m O b j e c t K e y & g t ; & l t ; K e y & g t ; M e a s u r e s \ C o u n t   O r g a n i z a t i o n \ T a g I n f o \ V a l u e & l t ; / K e y & g t ; & l t ; / D i a g r a m O b j e c t K e y & g t ; & l t ; D i a g r a m O b j e c t K e y & g t ; & l t ; K e y & g t ; M e a s u r e s \ A v g .   S c o r e   O r g a n i z t i o n & l t ; / K e y & g t ; & l t ; / D i a g r a m O b j e c t K e y & g t ; & l t ; D i a g r a m O b j e c t K e y & g t ; & l t ; K e y & g t ; M e a s u r e s \ A v g .   S c o r e   O r g a n i z t i o n \ T a g I n f o \ F o r m u l a & l t ; / K e y & g t ; & l t ; / D i a g r a m O b j e c t K e y & g t ; & l t ; D i a g r a m O b j e c t K e y & g t ; & l t ; K e y & g t ; M e a s u r e s \ A v g .   S c o r e   O r g a n i z t i o n \ T a g I n f o \ V a l u e & l t ; / K e y & g t ; & l t ; / D i a g r a m O b j e c t K e y & g t ; & l t ; D i a g r a m O b j e c t K e y & g t ; & l t ; K e y & g t ; M e a s u r e s \ S u m   N e e d & l t ; / K e y & g t ; & l t ; / D i a g r a m O b j e c t K e y & g t ; & l t ; D i a g r a m O b j e c t K e y & g t ; & l t ; K e y & g t ; M e a s u r e s \ S u m   N e e d \ T a g I n f o \ F o r m u l a & l t ; / K e y & g t ; & l t ; / D i a g r a m O b j e c t K e y & g t ; & l t ; D i a g r a m O b j e c t K e y & g t ; & l t ; K e y & g t ; M e a s u r e s \ S u m   N e e d \ T a g I n f o \ V a l u e & l t ; / K e y & g t ; & l t ; / D i a g r a m O b j e c t K e y & g t ; & l t ; D i a g r a m O b j e c t K e y & g t ; & l t ; K e y & g t ; M e a s u r e s \ C o u n t   N e e d & l t ; / K e y & g t ; & l t ; / D i a g r a m O b j e c t K e y & g t ; & l t ; D i a g r a m O b j e c t K e y & g t ; & l t ; K e y & g t ; M e a s u r e s \ C o u n t   N e e d \ T a g I n f o \ F o r m u l a & l t ; / K e y & g t ; & l t ; / D i a g r a m O b j e c t K e y & g t ; & l t ; D i a g r a m O b j e c t K e y & g t ; & l t ; K e y & g t ; M e a s u r e s \ C o u n t   N e e d \ T a g I n f o \ V a l u e & l t ; / K e y & g t ; & l t ; / D i a g r a m O b j e c t K e y & g t ; & l t ; D i a g r a m O b j e c t K e y & g t ; & l t ; K e y & g t ; M e a s u r e s \ A v g .   S c o r e   N e e d & l t ; / K e y & g t ; & l t ; / D i a g r a m O b j e c t K e y & g t ; & l t ; D i a g r a m O b j e c t K e y & g t ; & l t ; K e y & g t ; M e a s u r e s \ A v g .   S c o r e   N e e d \ T a g I n f o \ F o r m u l a & l t ; / K e y & g t ; & l t ; / D i a g r a m O b j e c t K e y & g t ; & l t ; D i a g r a m O b j e c t K e y & g t ; & l t ; K e y & g t ; M e a s u r e s \ A v g .   S c o r e   N e e d \ T a g I n f o \ V a l u e & l t ; / K e y & g t ; & l t ; / D i a g r a m O b j e c t K e y & g t ; & l t ; D i a g r a m O b j e c t K e y & g t ; & l t ; K e y & g t ; M e a s u r e s \ S u m   P e o p l e   S e r v e d & l t ; / K e y & g t ; & l t ; / D i a g r a m O b j e c t K e y & g t ; & l t ; D i a g r a m O b j e c t K e y & g t ; & l t ; K e y & g t ; M e a s u r e s \ S u m   P e o p l e   S e r v e d \ T a g I n f o \ F o r m u l a & l t ; / K e y & g t ; & l t ; / D i a g r a m O b j e c t K e y & g t ; & l t ; D i a g r a m O b j e c t K e y & g t ; & l t ; K e y & g t ; M e a s u r e s \ S u m   P e o p l e   S e r v e d \ T a g I n f o \ V a l u e & l t ; / K e y & g t ; & l t ; / D i a g r a m O b j e c t K e y & g t ; & l t ; D i a g r a m O b j e c t K e y & g t ; & l t ; K e y & g t ; M e a s u r e s \ C o u n t   P e o p l e   S e r v e d & l t ; / K e y & g t ; & l t ; / D i a g r a m O b j e c t K e y & g t ; & l t ; D i a g r a m O b j e c t K e y & g t ; & l t ; K e y & g t ; M e a s u r e s \ C o u n t   P e o p l e   S e r v e d \ T a g I n f o \ F o r m u l a & l t ; / K e y & g t ; & l t ; / D i a g r a m O b j e c t K e y & g t ; & l t ; D i a g r a m O b j e c t K e y & g t ; & l t ; K e y & g t ; M e a s u r e s \ C o u n t   P e o p l e   S e r v e d \ T a g I n f o \ V a l u e & l t ; / K e y & g t ; & l t ; / D i a g r a m O b j e c t K e y & g t ; & l t ; D i a g r a m O b j e c t K e y & g t ; & l t ; K e y & g t ; M e a s u r e s \ A v g .   S c o r e   P e o p l e   S e r v e d & l t ; / K e y & g t ; & l t ; / D i a g r a m O b j e c t K e y & g t ; & l t ; D i a g r a m O b j e c t K e y & g t ; & l t ; K e y & g t ; M e a s u r e s \ A v g .   S c o r e   P e o p l e   S e r v e d \ T a g I n f o \ F o r m u l a & l t ; / K e y & g t ; & l t ; / D i a g r a m O b j e c t K e y & g t ; & l t ; D i a g r a m O b j e c t K e y & g t ; & l t ; K e y & g t ; M e a s u r e s \ A v g .   S c o r e   P e o p l e   S e r v e d \ T a g I n f o \ V a l u e & l t ; / K e y & g t ; & l t ; / D i a g r a m O b j e c t K e y & g t ; & l t ; D i a g r a m O b j e c t K e y & g t ; & l t ; K e y & g t ; M e a s u r e s \ S u m   P r o j e c t & l t ; / K e y & g t ; & l t ; / D i a g r a m O b j e c t K e y & g t ; & l t ; D i a g r a m O b j e c t K e y & g t ; & l t ; K e y & g t ; M e a s u r e s \ S u m   P r o j e c t \ T a g I n f o \ F o r m u l a & l t ; / K e y & g t ; & l t ; / D i a g r a m O b j e c t K e y & g t ; & l t ; D i a g r a m O b j e c t K e y & g t ; & l t ; K e y & g t ; M e a s u r e s \ S u m   P r o j e c t \ T a g I n f o \ V a l u e & l t ; / K e y & g t ; & l t ; / D i a g r a m O b j e c t K e y & g t ; & l t ; D i a g r a m O b j e c t K e y & g t ; & l t ; K e y & g t ; M e a s u r e s \ C o u n t   P r o j e c t & l t ; / K e y & g t ; & l t ; / D i a g r a m O b j e c t K e y & g t ; & l t ; D i a g r a m O b j e c t K e y & g t ; & l t ; K e y & g t ; M e a s u r e s \ C o u n t   P r o j e c t \ T a g I n f o \ F o r m u l a & l t ; / K e y & g t ; & l t ; / D i a g r a m O b j e c t K e y & g t ; & l t ; D i a g r a m O b j e c t K e y & g t ; & l t ; K e y & g t ; M e a s u r e s \ C o u n t   P r o j e c t \ T a g I n f o \ V a l u e & l t ; / K e y & g t ; & l t ; / D i a g r a m O b j e c t K e y & g t ; & l t ; D i a g r a m O b j e c t K e y & g t ; & l t ; K e y & g t ; M e a s u r e s \ A v g .   S c o r e   P r o j e c t & l t ; / K e y & g t ; & l t ; / D i a g r a m O b j e c t K e y & g t ; & l t ; D i a g r a m O b j e c t K e y & g t ; & l t ; K e y & g t ; M e a s u r e s \ A v g .   S c o r e   P r o j e c t \ T a g I n f o \ F o r m u l a & l t ; / K e y & g t ; & l t ; / D i a g r a m O b j e c t K e y & g t ; & l t ; D i a g r a m O b j e c t K e y & g t ; & l t ; K e y & g t ; M e a s u r e s \ A v g .   S c o r e   P r o j e c t \ T a g I n f o \ V a l u e & l t ; / K e y & g t ; & l t ; / D i a g r a m O b j e c t K e y & g t ; & l t ; D i a g r a m O b j e c t K e y & g t ; & l t ; K e y & g t ; M e a s u r e s \ S u m   R e s u l t s & l t ; / K e y & g t ; & l t ; / D i a g r a m O b j e c t K e y & g t ; & l t ; D i a g r a m O b j e c t K e y & g t ; & l t ; K e y & g t ; M e a s u r e s \ S u m   R e s u l t s \ T a g I n f o \ F o r m u l a & l t ; / K e y & g t ; & l t ; / D i a g r a m O b j e c t K e y & g t ; & l t ; D i a g r a m O b j e c t K e y & g t ; & l t ; K e y & g t ; M e a s u r e s \ S u m   R e s u l t s \ T a g I n f o \ V a l u e & l t ; / K e y & g t ; & l t ; / D i a g r a m O b j e c t K e y & g t ; & l t ; D i a g r a m O b j e c t K e y & g t ; & l t ; K e y & g t ; M e a s u r e s \ C o u n t   R e s u l t s & l t ; / K e y & g t ; & l t ; / D i a g r a m O b j e c t K e y & g t ; & l t ; D i a g r a m O b j e c t K e y & g t ; & l t ; K e y & g t ; M e a s u r e s \ C o u n t   R e s u l t s \ T a g I n f o \ F o r m u l a & l t ; / K e y & g t ; & l t ; / D i a g r a m O b j e c t K e y & g t ; & l t ; D i a g r a m O b j e c t K e y & g t ; & l t ; K e y & g t ; M e a s u r e s \ C o u n t   R e s u l t s \ T a g I n f o \ V a l u e & l t ; / K e y & g t ; & l t ; / D i a g r a m O b j e c t K e y & g t ; & l t ; D i a g r a m O b j e c t K e y & g t ; & l t ; K e y & g t ; M e a s u r e s \ A v g .   S c o r e   R e s u l t s & l t ; / K e y & g t ; & l t ; / D i a g r a m O b j e c t K e y & g t ; & l t ; D i a g r a m O b j e c t K e y & g t ; & l t ; K e y & g t ; M e a s u r e s \ A v g .   S c o r e   R e s u l t s \ T a g I n f o \ F o r m u l a & l t ; / K e y & g t ; & l t ; / D i a g r a m O b j e c t K e y & g t ; & l t ; D i a g r a m O b j e c t K e y & g t ; & l t ; K e y & g t ; M e a s u r e s \ A v g .   S c o r e   R e s u l t s \ T a g I n f o \ V a l u e & l t ; / K e y & g t ; & l t ; / D i a g r a m O b j e c t K e y & g t ; & l t ; D i a g r a m O b j e c t K e y & g t ; & l t ; K e y & g t ; M e a s u r e s \ S u m   E v a l u a t i o n & l t ; / K e y & g t ; & l t ; / D i a g r a m O b j e c t K e y & g t ; & l t ; D i a g r a m O b j e c t K e y & g t ; & l t ; K e y & g t ; M e a s u r e s \ S u m   E v a l u a t i o n \ T a g I n f o \ F o r m u l a & l t ; / K e y & g t ; & l t ; / D i a g r a m O b j e c t K e y & g t ; & l t ; D i a g r a m O b j e c t K e y & g t ; & l t ; K e y & g t ; M e a s u r e s \ S u m   E v a l u a t i o n \ T a g I n f o \ V a l u e & l t ; / K e y & g t ; & l t ; / D i a g r a m O b j e c t K e y & g t ; & l t ; D i a g r a m O b j e c t K e y & g t ; & l t ; K e y & g t ; M e a s u r e s \ C o u n t   E v a l u a t i o n & l t ; / K e y & g t ; & l t ; / D i a g r a m O b j e c t K e y & g t ; & l t ; D i a g r a m O b j e c t K e y & g t ; & l t ; K e y & g t ; M e a s u r e s \ C o u n t   E v a l u a t i o n \ T a g I n f o \ F o r m u l a & l t ; / K e y & g t ; & l t ; / D i a g r a m O b j e c t K e y & g t ; & l t ; D i a g r a m O b j e c t K e y & g t ; & l t ; K e y & g t ; M e a s u r e s \ C o u n t   E v a l u a t i o n \ T a g I n f o \ V a l u e & l t ; / K e y & g t ; & l t ; / D i a g r a m O b j e c t K e y & g t ; & l t ; D i a g r a m O b j e c t K e y & g t ; & l t ; K e y & g t ; M e a s u r e s \ A v g .   S c o r e   E v a l u a t i o n & l t ; / K e y & g t ; & l t ; / D i a g r a m O b j e c t K e y & g t ; & l t ; D i a g r a m O b j e c t K e y & g t ; & l t ; K e y & g t ; M e a s u r e s \ A v g .   S c o r e   E v a l u a t i o n \ T a g I n f o \ F o r m u l a & l t ; / K e y & g t ; & l t ; / D i a g r a m O b j e c t K e y & g t ; & l t ; D i a g r a m O b j e c t K e y & g t ; & l t ; K e y & g t ; M e a s u r e s \ A v g .   S c o r e   E v a l u a t i o n \ T a g I n f o \ V a l u e & l t ; / K e y & g t ; & l t ; / D i a g r a m O b j e c t K e y & g t ; & l t ; D i a g r a m O b j e c t K e y & g t ; & l t ; K e y & g t ; M e a s u r e s \ S u m   O t h e r   C o u n t y   F u n d i n g & l t ; / K e y & g t ; & l t ; / D i a g r a m O b j e c t K e y & g t ; & l t ; D i a g r a m O b j e c t K e y & g t ; & l t ; K e y & g t ; M e a s u r e s \ S u m   O t h e r   C o u n t y   F u n d i n g \ T a g I n f o \ F o r m u l a & l t ; / K e y & g t ; & l t ; / D i a g r a m O b j e c t K e y & g t ; & l t ; D i a g r a m O b j e c t K e y & g t ; & l t ; K e y & g t ; M e a s u r e s \ S u m   O t h e r   C o u n t y   F u n d i n g \ T a g I n f o \ V a l u e & l t ; / K e y & g t ; & l t ; / D i a g r a m O b j e c t K e y & g t ; & l t ; D i a g r a m O b j e c t K e y & g t ; & l t ; K e y & g t ; M e a s u r e s \ C o u n t   O t h e r   C o u n t y   F u n d i n g & l t ; / K e y & g t ; & l t ; / D i a g r a m O b j e c t K e y & g t ; & l t ; D i a g r a m O b j e c t K e y & g t ; & l t ; K e y & g t ; M e a s u r e s \ C o u n t   O t h e r   C o u n t y   F u n d i n g \ T a g I n f o \ F o r m u l a & l t ; / K e y & g t ; & l t ; / D i a g r a m O b j e c t K e y & g t ; & l t ; D i a g r a m O b j e c t K e y & g t ; & l t ; K e y & g t ; M e a s u r e s \ C o u n t   O t h e r   C o u n t y   F u n d i n g \ T a g I n f o \ V a l u e & l t ; / K e y & g t ; & l t ; / D i a g r a m O b j e c t K e y & g t ; & l t ; D i a g r a m O b j e c t K e y & g t ; & l t ; K e y & g t ; M e a s u r e s \ A v g .   S c o r e   O t h e r   C o u n t y   F u n d i n g & l t ; / K e y & g t ; & l t ; / D i a g r a m O b j e c t K e y & g t ; & l t ; D i a g r a m O b j e c t K e y & g t ; & l t ; K e y & g t ; M e a s u r e s \ A v g .   S c o r e   O t h e r   C o u n t y   F u n d i n g \ T a g I n f o \ F o r m u l a & l t ; / K e y & g t ; & l t ; / D i a g r a m O b j e c t K e y & g t ; & l t ; D i a g r a m O b j e c t K e y & g t ; & l t ; K e y & g t ; M e a s u r e s \ A v g .   S c o r e   O t h e r   C o u n t y   F u n d i n g \ T a g I n f o \ V a l u e & l t ; / K e y & g t ; & l t ; / D i a g r a m O b j e c t K e y & g t ; & l t ; D i a g r a m O b j e c t K e y & g t ; & l t ; K e y & g t ; M e a s u r e s \ S u m   C o l l a b o r a t i o n & l t ; / K e y & g t ; & l t ; / D i a g r a m O b j e c t K e y & g t ; & l t ; D i a g r a m O b j e c t K e y & g t ; & l t ; K e y & g t ; M e a s u r e s \ S u m   C o l l a b o r a t i o n \ T a g I n f o \ F o r m u l a & l t ; / K e y & g t ; & l t ; / D i a g r a m O b j e c t K e y & g t ; & l t ; D i a g r a m O b j e c t K e y & g t ; & l t ; K e y & g t ; M e a s u r e s \ S u m   C o l l a b o r a t i o n \ T a g I n f o \ V a l u e & l t ; / K e y & g t ; & l t ; / D i a g r a m O b j e c t K e y & g t ; & l t ; D i a g r a m O b j e c t K e y & g t ; & l t ; K e y & g t ; M e a s u r e s \ C o u n t   C o l l a b o r a t i o n & l t ; / K e y & g t ; & l t ; / D i a g r a m O b j e c t K e y & g t ; & l t ; D i a g r a m O b j e c t K e y & g t ; & l t ; K e y & g t ; M e a s u r e s \ C o u n t   C o l l a b o r a t i o n \ T a g I n f o \ F o r m u l a & l t ; / K e y & g t ; & l t ; / D i a g r a m O b j e c t K e y & g t ; & l t ; D i a g r a m O b j e c t K e y & g t ; & l t ; K e y & g t ; M e a s u r e s \ C o u n t   C o l l a b o r a t i o n \ T a g I n f o \ V a l u e & l t ; / K e y & g t ; & l t ; / D i a g r a m O b j e c t K e y & g t ; & l t ; D i a g r a m O b j e c t K e y & g t ; & l t ; K e y & g t ; M e a s u r e s \ A v g .   S c o r e   C o l l a b o r a t i o n & l t ; / K e y & g t ; & l t ; / D i a g r a m O b j e c t K e y & g t ; & l t ; D i a g r a m O b j e c t K e y & g t ; & l t ; K e y & g t ; M e a s u r e s \ A v g .   S c o r e   C o l l a b o r a t i o n \ T a g I n f o \ F o r m u l a & l t ; / K e y & g t ; & l t ; / D i a g r a m O b j e c t K e y & g t ; & l t ; D i a g r a m O b j e c t K e y & g t ; & l t ; K e y & g t ; M e a s u r e s \ A v g .   S c o r e   C o l l a b o r a t i o n \ T a g I n f o \ V a l u e & l t ; / K e y & g t ; & l t ; / D i a g r a m O b j e c t K e y & g t ; & l t ; D i a g r a m O b j e c t K e y & g t ; & l t ; K e y & g t ; M e a s u r e s \ S u m   B u d g e t & l t ; / K e y & g t ; & l t ; / D i a g r a m O b j e c t K e y & g t ; & l t ; D i a g r a m O b j e c t K e y & g t ; & l t ; K e y & g t ; M e a s u r e s \ S u m   B u d g e t \ T a g I n f o \ F o r m u l a & l t ; / K e y & g t ; & l t ; / D i a g r a m O b j e c t K e y & g t ; & l t ; D i a g r a m O b j e c t K e y & g t ; & l t ; K e y & g t ; M e a s u r e s \ S u m   B u d g e t \ T a g I n f o \ V a l u e & l t ; / K e y & g t ; & l t ; / D i a g r a m O b j e c t K e y & g t ; & l t ; D i a g r a m O b j e c t K e y & g t ; & l t ; K e y & g t ; M e a s u r e s \ C o u n t   B u d g e t & l t ; / K e y & g t ; & l t ; / D i a g r a m O b j e c t K e y & g t ; & l t ; D i a g r a m O b j e c t K e y & g t ; & l t ; K e y & g t ; M e a s u r e s \ C o u n t   B u d g e t \ T a g I n f o \ F o r m u l a & l t ; / K e y & g t ; & l t ; / D i a g r a m O b j e c t K e y & g t ; & l t ; D i a g r a m O b j e c t K e y & g t ; & l t ; K e y & g t ; M e a s u r e s \ C o u n t   B u d g e t \ T a g I n f o \ V a l u e & l t ; / K e y & g t ; & l t ; / D i a g r a m O b j e c t K e y & g t ; & l t ; D i a g r a m O b j e c t K e y & g t ; & l t ; K e y & g t ; M e a s u r e s \ A v g .   S c o r e   B u d g e t & l t ; / K e y & g t ; & l t ; / D i a g r a m O b j e c t K e y & g t ; & l t ; D i a g r a m O b j e c t K e y & g t ; & l t ; K e y & g t ; M e a s u r e s \ A v g .   S c o r e   B u d g e t \ T a g I n f o \ F o r m u l a & l t ; / K e y & g t ; & l t ; / D i a g r a m O b j e c t K e y & g t ; & l t ; D i a g r a m O b j e c t K e y & g t ; & l t ; K e y & g t ; M e a s u r e s \ A v g .   S c o r e   B u d g e t \ T a g I n f o \ V a l u e & l t ; / K e y & g t ; & l t ; / D i a g r a m O b j e c t K e y & g t ; & l t ; D i a g r a m O b j e c t K e y & g t ; & l t ; K e y & g t ; M e a s u r e s \ S u m   S u s t a i n a b i l i t y & l t ; / K e y & g t ; & l t ; / D i a g r a m O b j e c t K e y & g t ; & l t ; D i a g r a m O b j e c t K e y & g t ; & l t ; K e y & g t ; M e a s u r e s \ S u m   S u s t a i n a b i l i t y \ T a g I n f o \ F o r m u l a & l t ; / K e y & g t ; & l t ; / D i a g r a m O b j e c t K e y & g t ; & l t ; D i a g r a m O b j e c t K e y & g t ; & l t ; K e y & g t ; M e a s u r e s \ S u m   S u s t a i n a b i l i t y \ T a g I n f o \ V a l u e & l t ; / K e y & g t ; & l t ; / D i a g r a m O b j e c t K e y & g t ; & l t ; D i a g r a m O b j e c t K e y & g t ; & l t ; K e y & g t ; M e a s u r e s \ C o u n t   S u s t a i n a b i l i t y & l t ; / K e y & g t ; & l t ; / D i a g r a m O b j e c t K e y & g t ; & l t ; D i a g r a m O b j e c t K e y & g t ; & l t ; K e y & g t ; M e a s u r e s \ C o u n t   S u s t a i n a b i l i t y \ T a g I n f o \ F o r m u l a & l t ; / K e y & g t ; & l t ; / D i a g r a m O b j e c t K e y & g t ; & l t ; D i a g r a m O b j e c t K e y & g t ; & l t ; K e y & g t ; M e a s u r e s \ C o u n t   S u s t a i n a b i l i t y \ T a g I n f o \ V a l u e & l t ; / K e y & g t ; & l t ; / D i a g r a m O b j e c t K e y & g t ; & l t ; D i a g r a m O b j e c t K e y & g t ; & l t ; K e y & g t ; M e a s u r e s \ A v g .   S u s t a i n a b i l i t y & l t ; / K e y & g t ; & l t ; / D i a g r a m O b j e c t K e y & g t ; & l t ; D i a g r a m O b j e c t K e y & g t ; & l t ; K e y & g t ; M e a s u r e s \ A v g .   S u s t a i n a b i l i t y \ T a g I n f o \ F o r m u l a & l t ; / K e y & g t ; & l t ; / D i a g r a m O b j e c t K e y & g t ; & l t ; D i a g r a m O b j e c t K e y & g t ; & l t ; K e y & g t ; M e a s u r e s \ A v g .   S u s t a i n a b i l i t y \ T a g I n f o \ V a l u e & l t ; / K e y & g t ; & l t ; / D i a g r a m O b j e c t K e y & g t ; & l t ; D i a g r a m O b j e c t K e y & g t ; & l t ; K e y & g t ; M e a s u r e s \ S u m   T o t a l & l t ; / K e y & g t ; & l t ; / D i a g r a m O b j e c t K e y & g t ; & l t ; D i a g r a m O b j e c t K e y & g t ; & l t ; K e y & g t ; M e a s u r e s \ S u m   T o t a l \ T a g I n f o \ F o r m u l a & l t ; / K e y & g t ; & l t ; / D i a g r a m O b j e c t K e y & g t ; & l t ; D i a g r a m O b j e c t K e y & g t ; & l t ; K e y & g t ; M e a s u r e s \ S u m   T o t a l \ T a g I n f o \ V a l u e & l t ; / K e y & g t ; & l t ; / D i a g r a m O b j e c t K e y & g t ; & l t ; D i a g r a m O b j e c t K e y & g t ; & l t ; K e y & g t ; M e a s u r e s \ C o u n t   T o t a l & l t ; / K e y & g t ; & l t ; / D i a g r a m O b j e c t K e y & g t ; & l t ; D i a g r a m O b j e c t K e y & g t ; & l t ; K e y & g t ; M e a s u r e s \ C o u n t   T o t a l \ T a g I n f o \ F o r m u l a & l t ; / K e y & g t ; & l t ; / D i a g r a m O b j e c t K e y & g t ; & l t ; D i a g r a m O b j e c t K e y & g t ; & l t ; K e y & g t ; M e a s u r e s \ C o u n t   T o t a l \ T a g I n f o \ V a l u e & l t ; / K e y & g t ; & l t ; / D i a g r a m O b j e c t K e y & g t ; & l t ; D i a g r a m O b j e c t K e y & g t ; & l t ; K e y & g t ; M e a s u r e s \ A v g .   T o t a l & l t ; / K e y & g t ; & l t ; / D i a g r a m O b j e c t K e y & g t ; & l t ; D i a g r a m O b j e c t K e y & g t ; & l t ; K e y & g t ; M e a s u r e s \ A v g .   T o t a l \ T a g I n f o \ F o r m u l a & l t ; / K e y & g t ; & l t ; / D i a g r a m O b j e c t K e y & g t ; & l t ; D i a g r a m O b j e c t K e y & g t ; & l t ; K e y & g t ; M e a s u r e s \ A v g .   T o t a l \ T a g I n f o \ V a l u e & l t ; / K e y & g t ; & l t ; / D i a g r a m O b j e c t K e y & g t ; & l t ; D i a g r a m O b j e c t K e y & g t ; & l t ; K e y & g t ; C o l u m n s \ O r g a n i z a t i o n   N a m e & l t ; / K e y & g t ; & l t ; / D i a g r a m O b j e c t K e y & g t ; & l t ; D i a g r a m O b j e c t K e y & g t ; & l t ; K e y & g t ; C o l u m n s \ P r o j e c t   N a m e & l t ; / K e y & g t ; & l t ; / D i a g r a m O b j e c t K e y & g t ; & l t ; D i a g r a m O b j e c t K e y & g t ; & l t ; K e y & g t ; C o l u m n s \ S t r a t e g y & l t ; / K e y & g t ; & l t ; / D i a g r a m O b j e c t K e y & g t ; & l t ; D i a g r a m O b j e c t K e y & g t ; & l t ; K e y & g t ; C o l u m n s \ F u n d i n g   R e q u e s t & l t ; / K e y & g t ; & l t ; / D i a g r a m O b j e c t K e y & g t ; & l t ; D i a g r a m O b j e c t K e y & g t ; & l t ; K e y & g t ; C o l u m n s \ O r g a n i z a t i o n & l t ; / K e y & g t ; & l t ; / D i a g r a m O b j e c t K e y & g t ; & l t ; D i a g r a m O b j e c t K e y & g t ; & l t ; K e y & g t ; C o l u m n s \ N e e d & l t ; / K e y & g t ; & l t ; / D i a g r a m O b j e c t K e y & g t ; & l t ; D i a g r a m O b j e c t K e y & g t ; & l t ; K e y & g t ; C o l u m n s \ P e o p l e   S e r v e d & l t ; / K e y & g t ; & l t ; / D i a g r a m O b j e c t K e y & g t ; & l t ; D i a g r a m O b j e c t K e y & g t ; & l t ; K e y & g t ; C o l u m n s \ P r o j e c t & l t ; / K e y & g t ; & l t ; / D i a g r a m O b j e c t K e y & g t ; & l t ; D i a g r a m O b j e c t K e y & g t ; & l t ; K e y & g t ; C o l u m n s \ R e s u l t s & l t ; / K e y & g t ; & l t ; / D i a g r a m O b j e c t K e y & g t ; & l t ; D i a g r a m O b j e c t K e y & g t ; & l t ; K e y & g t ; C o l u m n s \ E v a l u a t i o n & l t ; / K e y & g t ; & l t ; / D i a g r a m O b j e c t K e y & g t ; & l t ; D i a g r a m O b j e c t K e y & g t ; & l t ; K e y & g t ; C o l u m n s \ O t h e r   C o u n t y   F u n d i n g & l t ; / K e y & g t ; & l t ; / D i a g r a m O b j e c t K e y & g t ; & l t ; D i a g r a m O b j e c t K e y & g t ; & l t ; K e y & g t ; C o l u m n s \ C o l l a b o r a t i o n & l t ; / K e y & g t ; & l t ; / D i a g r a m O b j e c t K e y & g t ; & l t ; D i a g r a m O b j e c t K e y & g t ; & l t ; K e y & g t ; C o l u m n s \ B u d g e t & l t ; / K e y & g t ; & l t ; / D i a g r a m O b j e c t K e y & g t ; & l t ; D i a g r a m O b j e c t K e y & g t ; & l t ; K e y & g t ; C o l u m n s \ S u s t a i n a b i l i t y & l t ; / K e y & g t ; & l t ; / D i a g r a m O b j e c t K e y & g t ; & l t ; D i a g r a m O b j e c t K e y & g t ; & l t ; K e y & g t ; C o l u m n s \ E v a l u a t o r   F i r s t   N a m e & l t ; / K e y & g t ; & l t ; / D i a g r a m O b j e c t K e y & g t ; & l t ; D i a g r a m O b j e c t K e y & g t ; & l t ; K e y & g t ; C o l u m n s \ E v a l u a t o r   L a s t   N a m e & l t ; / K e y & g t ; & l t ; / D i a g r a m O b j e c t K e y & g t ; & l t ; D i a g r a m O b j e c t K e y & g t ; & l t ; K e y & g t ; C o l u m n s \ P r i o r   Y r   F u n d i n g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 O r g a n i z a t i o n & l t ; / K e y & g t ; & l t ; / a : K e y & g t ; & l t ; a : V a l u e 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 O r g a n i z a t i o n \ T a g I n f o \ F o r m u l a & l t ; / K e y & g t ; & l t ; / a : K e y & g t ; & l t ; a : V a l u e 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 O r g a n i z a t i o n \ T a g I n f o \ V a l u e & l t ; / K e y & g t ; & l t ; / a : K e y & g t ; & l t ; a : V a l u e 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 O r g a n i z a t i o n & l t ; / K e y & g t ; & l t ; / a : K e y & g t ; & l t ; a : V a l u e 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 O r g a n i z a t i o n \ T a g I n f o \ F o r m u l a & l t ; / K e y & g t ; & l t ; / a : K e y & g t ; & l t ; a : V a l u e 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 O r g a n i z a t i o n \ T a g I n f o \ V a l u e & l t ; / K e y & g t ; & l t ; / a : K e y & g t ; & l t ; a : V a l u e 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 O r g a n i z t i o n & l t ; / K e y & g t ; & l t ; / a : K e y & g t ; & l t ; a : V a l u e 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 O r g a n i z t i o n \ T a g I n f o \ F o r m u l a & l t ; / K e y & g t ; & l t ; / a : K e y & g t ; & l t ; a : V a l u e 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 O r g a n i z t i o n \ T a g I n f o \ V a l u e & l t ; / K e y & g t ; & l t ; / a : K e y & g t ; & l t ; a : V a l u e 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 N e e d & l t ; / K e y & g t ; & l t ; / a : K e y & g t ; & l t ; a : V a l u e 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 N e e d \ T a g I n f o \ F o r m u l a & l t ; / K e y & g t ; & l t ; / a : K e y & g t ; & l t ; a : V a l u e 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 N e e d \ T a g I n f o \ V a l u e & l t ; / K e y & g t ; & l t ; / a : K e y & g t ; & l t ; a : V a l u e 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 N e e d & l t ; / K e y & g t ; & l t ; / a : K e y & g t ; & l t ; a : V a l u e 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 N e e d \ T a g I n f o \ F o r m u l a & l t ; / K e y & g t ; & l t ; / a : K e y & g t ; & l t ; a : V a l u e 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 N e e d \ T a g I n f o \ V a l u e & l t ; / K e y & g t ; & l t ; / a : K e y & g t ; & l t ; a : V a l u e 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 N e e d & l t ; / K e y & g t ; & l t ; / a : K e y & g t ; & l t ; a : V a l u e 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 N e e d \ T a g I n f o \ F o r m u l a & l t ; / K e y & g t ; & l t ; / a : K e y & g t ; & l t ; a : V a l u e 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 N e e d \ T a g I n f o \ V a l u e & l t ; / K e y & g t ; & l t ; / a : K e y & g t ; & l t ; a : V a l u e 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 P e o p l e   S e r v e d & l t ; / K e y & g t ; & l t ; / a : K e y & g t ; & l t ; a : V a l u e 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 P e o p l e   S e r v e d \ T a g I n f o \ F o r m u l a & l t ; / K e y & g t ; & l t ; / a : K e y & g t ; & l t ; a : V a l u e 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 P e o p l e   S e r v e d \ T a g I n f o \ V a l u e & l t ; / K e y & g t ; & l t ; / a : K e y & g t ; & l t ; a : V a l u e 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 P e o p l e   S e r v e d & l t ; / K e y & g t ; & l t ; / a : K e y & g t ; & l t ; a : V a l u e 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 P e o p l e   S e r v e d \ T a g I n f o \ F o r m u l a & l t ; / K e y & g t ; & l t ; / a : K e y & g t ; & l t ; a : V a l u e 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 P e o p l e   S e r v e d \ T a g I n f o \ V a l u e & l t ; / K e y & g t ; & l t ; / a : K e y & g t ; & l t ; a : V a l u e 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 P e o p l e   S e r v e d & l t ; / K e y & g t ; & l t ; / a : K e y & g t ; & l t ; a : V a l u e 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 P e o p l e   S e r v e d \ T a g I n f o \ F o r m u l a & l t ; / K e y & g t ; & l t ; / a : K e y & g t ; & l t ; a : V a l u e 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 P e o p l e   S e r v e d \ T a g I n f o \ V a l u e & l t ; / K e y & g t ; & l t ; / a : K e y & g t ; & l t ; a : V a l u e 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 P r o j e c t & l t ; / K e y & g t ; & l t ; / a : K e y & g t ; & l t ; a : V a l u e 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 P r o j e c t \ T a g I n f o \ F o r m u l a & l t ; / K e y & g t ; & l t ; / a : K e y & g t ; & l t ; a : V a l u e 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 P r o j e c t \ T a g I n f o \ V a l u e & l t ; / K e y & g t ; & l t ; / a : K e y & g t ; & l t ; a : V a l u e 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 P r o j e c t & l t ; / K e y & g t ; & l t ; / a : K e y & g t ; & l t ; a : V a l u e 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 P r o j e c t \ T a g I n f o \ F o r m u l a & l t ; / K e y & g t ; & l t ; / a : K e y & g t ; & l t ; a : V a l u e 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 P r o j e c t \ T a g I n f o \ V a l u e & l t ; / K e y & g t ; & l t ; / a : K e y & g t ; & l t ; a : V a l u e 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 P r o j e c t & l t ; / K e y & g t ; & l t ; / a : K e y & g t ; & l t ; a : V a l u e 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 P r o j e c t \ T a g I n f o \ F o r m u l a & l t ; / K e y & g t ; & l t ; / a : K e y & g t ; & l t ; a : V a l u e 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 P r o j e c t \ T a g I n f o \ V a l u e & l t ; / K e y & g t ; & l t ; / a : K e y & g t ; & l t ; a : V a l u e 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 R e s u l t s & l t ; / K e y & g t ; & l t ; / a : K e y & g t ; & l t ; a : V a l u e 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 R e s u l t s \ T a g I n f o \ F o r m u l a & l t ; / K e y & g t ; & l t ; / a : K e y & g t ; & l t ; a : V a l u e 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 R e s u l t s \ T a g I n f o \ V a l u e & l t ; / K e y & g t ; & l t ; / a : K e y & g t ; & l t ; a : V a l u e 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 R e s u l t s & l t ; / K e y & g t ; & l t ; / a : K e y & g t ; & l t ; a : V a l u e 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 R e s u l t s \ T a g I n f o \ F o r m u l a & l t ; / K e y & g t ; & l t ; / a : K e y & g t ; & l t ; a : V a l u e 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 R e s u l t s \ T a g I n f o \ V a l u e & l t ; / K e y & g t ; & l t ; / a : K e y & g t ; & l t ; a : V a l u e 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 R e s u l t s & l t ; / K e y & g t ; & l t ; / a : K e y & g t ; & l t ; a : V a l u e 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 R e s u l t s \ T a g I n f o \ F o r m u l a & l t ; / K e y & g t ; & l t ; / a : K e y & g t ; & l t ; a : V a l u e 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 R e s u l t s \ T a g I n f o \ V a l u e & l t ; / K e y & g t ; & l t ; / a : K e y & g t ; & l t ; a : V a l u e 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 E v a l u a t i o n & l t ; / K e y & g t ; & l t ; / a : K e y & g t ; & l t ; a : V a l u e 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 E v a l u a t i o n \ T a g I n f o \ F o r m u l a & l t ; / K e y & g t ; & l t ; / a : K e y & g t ; & l t ; a : V a l u e 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 E v a l u a t i o n \ T a g I n f o \ V a l u e & l t ; / K e y & g t ; & l t ; / a : K e y & g t ; & l t ; a : V a l u e 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 E v a l u a t i o n & l t ; / K e y & g t ; & l t ; / a : K e y & g t ; & l t ; a : V a l u e 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 E v a l u a t i o n \ T a g I n f o \ F o r m u l a & l t ; / K e y & g t ; & l t ; / a : K e y & g t ; & l t ; a : V a l u e 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 E v a l u a t i o n \ T a g I n f o \ V a l u e & l t ; / K e y & g t ; & l t ; / a : K e y & g t ; & l t ; a : V a l u e 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 E v a l u a t i o n & l t ; / K e y & g t ; & l t ; / a : K e y & g t ; & l t ; a : V a l u e 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 E v a l u a t i o n \ T a g I n f o \ F o r m u l a & l t ; / K e y & g t ; & l t ; / a : K e y & g t ; & l t ; a : V a l u e 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 E v a l u a t i o n \ T a g I n f o \ V a l u e & l t ; / K e y & g t ; & l t ; / a : K e y & g t ; & l t ; a : V a l u e 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 O t h e r   C o u n t y   F u n d i n g & l t ; / K e y & g t ; & l t ; / a : K e y & g t ; & l t ; a : V a l u e 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 O t h e r   C o u n t y   F u n d i n g \ T a g I n f o \ F o r m u l a & l t ; / K e y & g t ; & l t ; / a : K e y & g t ; & l t ; a : V a l u e 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 O t h e r   C o u n t y   F u n d i n g \ T a g I n f o \ V a l u e & l t ; / K e y & g t ; & l t ; / a : K e y & g t ; & l t ; a : V a l u e 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 O t h e r   C o u n t y   F u n d i n g & l t ; / K e y & g t ; & l t ; / a : K e y & g t ; & l t ; a : V a l u e 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R o w & g t ; 5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 O t h e r   C o u n t y   F u n d i n g \ T a g I n f o \ F o r m u l a & l t ; / K e y & g t ; & l t ; / a : K e y & g t ; & l t ; a : V a l u e 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 O t h e r   C o u n t y   F u n d i n g \ T a g I n f o \ V a l u e & l t ; / K e y & g t ; & l t ; / a : K e y & g t ; & l t ; a : V a l u e 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 O t h e r   C o u n t y   F u n d i n g & l t ; / K e y & g t ; & l t ; / a : K e y & g t ; & l t ; a : V a l u e 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R o w & g t ; 6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 O t h e r   C o u n t y   F u n d i n g \ T a g I n f o \ F o r m u l a & l t ; / K e y & g t ; & l t ; / a : K e y & g t ; & l t ; a : V a l u e 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 O t h e r   C o u n t y   F u n d i n g \ T a g I n f o \ V a l u e & l t ; / K e y & g t ; & l t ; / a : K e y & g t ; & l t ; a : V a l u e 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 C o l l a b o r a t i o n & l t ; / K e y & g t ; & l t ; / a : K e y & g t ; & l t ; a : V a l u e 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 C o l l a b o r a t i o n \ T a g I n f o \ F o r m u l a & l t ; / K e y & g t ; & l t ; / a : K e y & g t ; & l t ; a : V a l u e 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 C o l l a b o r a t i o n \ T a g I n f o \ V a l u e & l t ; / K e y & g t ; & l t ; / a : K e y & g t ; & l t ; a : V a l u e 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 C o l l a b o r a t i o n & l t ; / K e y & g t ; & l t ; / a : K e y & g t ; & l t ; a : V a l u e 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 C o l l a b o r a t i o n \ T a g I n f o \ F o r m u l a & l t ; / K e y & g t ; & l t ; / a : K e y & g t ; & l t ; a : V a l u e 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 C o l l a b o r a t i o n \ T a g I n f o \ V a l u e & l t ; / K e y & g t ; & l t ; / a : K e y & g t ; & l t ; a : V a l u e 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 C o l l a b o r a t i o n & l t ; / K e y & g t ; & l t ; / a : K e y & g t ; & l t ; a : V a l u e 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 C o l l a b o r a t i o n \ T a g I n f o \ F o r m u l a & l t ; / K e y & g t ; & l t ; / a : K e y & g t ; & l t ; a : V a l u e 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 C o l l a b o r a t i o n \ T a g I n f o \ V a l u e & l t ; / K e y & g t ; & l t ; / a : K e y & g t ; & l t ; a : V a l u e 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 B u d g e t & l t ; / K e y & g t ; & l t ; / a : K e y & g t ; & l t ; a : V a l u e 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 B u d g e t \ T a g I n f o \ F o r m u l a & l t ; / K e y & g t ; & l t ; / a : K e y & g t ; & l t ; a : V a l u e 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 B u d g e t \ T a g I n f o \ V a l u e & l t ; / K e y & g t ; & l t ; / a : K e y & g t ; & l t ; a : V a l u e 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 B u d g e t & l t ; / K e y & g t ; & l t ; / a : K e y & g t ; & l t ; a : V a l u e 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 B u d g e t \ T a g I n f o \ F o r m u l a & l t ; / K e y & g t ; & l t ; / a : K e y & g t ; & l t ; a : V a l u e 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 B u d g e t \ T a g I n f o \ V a l u e & l t ; / K e y & g t ; & l t ; / a : K e y & g t ; & l t ; a : V a l u e 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 B u d g e t & l t ; / K e y & g t ; & l t ; / a : K e y & g t ; & l t ; a : V a l u e 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 B u d g e t \ T a g I n f o \ F o r m u l a & l t ; / K e y & g t ; & l t ; / a : K e y & g t ; & l t ; a : V a l u e 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 B u d g e t \ T a g I n f o \ V a l u e & l t ; / K e y & g t ; & l t ; / a : K e y & g t ; & l t ; a : V a l u e 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 S u s t a i n a b i l i t y & l t ; / K e y & g t ; & l t ; / a : K e y & g t ; & l t ; a : V a l u e 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 S u s t a i n a b i l i t y \ T a g I n f o \ F o r m u l a & l t ; / K e y & g t ; & l t ; / a : K e y & g t ; & l t ; a : V a l u e 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 S u s t a i n a b i l i t y \ T a g I n f o \ V a l u e & l t ; / K e y & g t ; & l t ; / a : K e y & g t ; & l t ; a : V a l u e 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 S u s t a i n a b i l i t y & l t ; / K e y & g t ; & l t ; / a : K e y & g t ; & l t ; a : V a l u e 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 S u s t a i n a b i l i t y \ T a g I n f o \ F o r m u l a & l t ; / K e y & g t ; & l t ; / a : K e y & g t ; & l t ; a : V a l u e 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 S u s t a i n a b i l i t y \ T a g I n f o \ V a l u e & l t ; / K e y & g t ; & l t ; / a : K e y & g t ; & l t ; a : V a l u e 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 S u s t a i n a b i l i t y & l t ; / K e y & g t ; & l t ; / a : K e y & g t ; & l t ; a : V a l u e 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 S u s t a i n a b i l i t y \ T a g I n f o \ F o r m u l a & l t ; / K e y & g t ; & l t ; / a : K e y & g t ; & l t ; a : V a l u e 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 S u s t a i n a b i l i t y \ T a g I n f o \ V a l u e & l t ; / K e y & g t ; & l t ; / a : K e y & g t ; & l t ; a : V a l u e 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 T o t a l & l t ; / K e y & g t ; & l t ; / a : K e y & g t ; & l t ; a : V a l u e 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 T o t a l \ T a g I n f o \ F o r m u l a & l t ; / K e y & g t ; & l t ; / a : K e y & g t ; & l t ; a : V a l u e 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 T o t a l \ T a g I n f o \ V a l u e & l t ; / K e y & g t ; & l t ; / a : K e y & g t ; & l t ; a : V a l u e 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 T o t a l & l t ; / K e y & g t ; & l t ; / a : K e y & g t ; & l t ; a : V a l u e 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 T o t a l \ T a g I n f o \ F o r m u l a & l t ; / K e y & g t ; & l t ; / a : K e y & g t ; & l t ; a : V a l u e 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 T o t a l \ T a g I n f o \ V a l u e & l t ; / K e y & g t ; & l t ; / a : K e y & g t ; & l t ; a : V a l u e 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 T o t a l & l t ; / K e y & g t ; & l t ; / a : K e y & g t ; & l t ; a : V a l u e 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 T o t a l \ T a g I n f o \ F o r m u l a & l t ; / K e y & g t ; & l t ; / a : K e y & g t ; & l t ; a : V a l u e 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 T o t a l \ T a g I n f o \ V a l u e & l t ; / K e y & g t ; & l t ; / a : K e y & g t ; & l t ; a : V a l u e 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r a t e g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  R e q u e s t & l t ; / K e y & g t ; & l t ; / a : K e y & g t ; & l t ; a : V a l u e 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e d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o p l e   S e r v e d & l t ; / K e y & g t ; & l t ; / a : K e y & g t ; & l t ; a : V a l u e 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s u l t s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t h e r   C o u n t y   F u n d i n g & l t ; / K e y & g t ; & l t ; / a : K e y & g t ; & l t ; a : V a l u e 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l l a b o r a t i o n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u d g e t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u s t a i n a b i l i t y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o r   F i r s t   N a m e & l t ; / K e y & g t ; & l t ; / a : K e y & g t ; & l t ; a : V a l u e 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o r   L a s t   N a m e & l t ; / K e y & g t ; & l t ; / a : K e y & g t ; & l t ; a : V a l u e 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o r   Y r   F u n d i n g & l t ; / K e y & g t ; & l t ; / a : K e y & g t ; & l t ; a : V a l u e 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5 4 c 4 f 0 0 5 - 1 f 5 c - 4 3 d 4 - b 3 9 5 - d 9 8 1 f 8 7 7 6 4 e e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 E q u i t y < / M e a s u r e N a m e > < D i s p l a y N a m e > S u m   E q u i t y < / D i s p l a y N a m e > < V i s i b l e > F a l s e < / V i s i b l e > < / i t e m > < i t e m > < M e a s u r e N a m e > C o u n t   E q u i t y < / M e a s u r e N a m e > < D i s p l a y N a m e > C o u n t   E q u i t y < / D i s p l a y N a m e > < V i s i b l e > F a l s e < / V i s i b l e > < / i t e m > < i t e m > < M e a s u r e N a m e > A v g .   S c o r e   E q u i t y < / M e a s u r e N a m e > < D i s p l a y N a m e > A v g .   S c o r e   E q u i t y 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b 5 e 6 a c f d - c b 5 5 - 4 e 1 c - b 7 1 4 - 2 a d 1 8 b 7 c 1 0 8 f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i t e m > < M e a s u r e N a m e > S u m   O t h e r   C o u n t y   F u n d i n g < / M e a s u r e N a m e > < D i s p l a y N a m e > S u m   O t h e r   C o u n t y   F u n d i n g < / D i s p l a y N a m e > < V i s i b l e > F a l s e < / V i s i b l e > < / i t e m > < i t e m > < M e a s u r e N a m e > C o u n t   O t h e r   C o u n t y   F u n d i n g < / M e a s u r e N a m e > < D i s p l a y N a m e > C o u n t   O t h e r   C o u n t y   F u n d i n g < / D i s p l a y N a m e > < V i s i b l e > F a l s e < / V i s i b l e > < / i t e m > < i t e m > < M e a s u r e N a m e > A v g .   S c o r e   O t h e r   C o u n t y   F u n d i n g < / M e a s u r e N a m e > < D i s p l a y N a m e > A v g .   S c o r e   O t h e r   C o u n t y   F u n d i n g 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 2 0 2 0 - 0 4 - 0 1 T 1 6 : 0 5 : 2 5 . 5 9 9 0 0 6 6 - 0 4 : 0 0 < / L a s t P r o c e s s e d T i m e > < / D a t a M o d e l i n g S a n d b o x . S e r i a l i z e d S a n d b o x E r r o r C a c h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 T a b l e 1 1 _ f 6 4 f b 8 c 5 - f 3 0 7 - 4 b e d - 9 1 0 0 - 5 9 7 6 6 a d d a f d d 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 i : t y p e = " T a b l e W i d g e t V i e w M o d e l S a n d b o x A d a p t e r " & g t ; & l t ; T a b l e N a m e & g t ; F Y 2 1   A p p s & l t ; / T a b l e N a m e & g t ; & l t ; / A d a p t e r & g t ; & l t ; D i a g r a m T y p e & g t ; T a b l e W i d g e t V i e w M o d e l & l t ; / D i a g r a m T y p e & g t ; & l t ; D i s p l a y C o n t e x t 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 i : t y p e = " S a n d b o x E d i t o r T a b l e W i d g e t V i e w M o d e l K e y " & g t ; & l t ; T a b l e N a m e & g t ; F Y 2 1   A p p s & l t ; / T a b l e N a m e & g t ; & l t ; / K e y & g t ; & l t ; M a i n t a i n e r 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i s c a l   A g e n t & l t ; / K e y & g t ; & l t ; / a : K e y & g t ; & l t ; a : V a l u e 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  R e q u e s t & l t ; / K e y & g t ; & l t ; / a : K e y & g t ; & l t ; a : V a l u e 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o c u s   A r e a & l t ; / K e y & g t ; & l t ; / a : K e y & g t ; & l t ; a : V a l u e 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0   F u n d i n g & l t ; / K e y & g t ; & l t ; / a : K e y & g t ; & l t ; a : V a l u e 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T a b l e 1 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 i : t y p e = " S a n d b o x E d i t o r T a b l e W i d g e t V i e w M o d e l K e y " & g t ; & l t ; T a b l e N a m e & g t ; T a b l e 1 1 & l t ; / T a b l e N a m e & g t ; & l t ; / K e y & g t ; & l t ; M a i n t a i n e r 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r a t e g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  R e q u e s t & l t ; / K e y & g t ; & l t ; / a : K e y & g t ; & l t ; a : V a l u e 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o p l e   S e r v e d & l t ; / K e y & g t ; & l t ; / a : K e y & g t ; & l t ; a : V a l u e 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s u l t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t h e r   C o u n t y   F u n d i n g & l t ; / K e y & g t ; & l t ; / a : K e y & g t ; & l t ; a : V a l u e 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l l a b o r a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u d g e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u s t a i n a b i l i t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o r   F i r s t 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o r   L a s t 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o r   Y r   F u n d i n g & l t ; / K e y & g t ; & l t ; / a : K e y & g t ; & l t ; a : V a l u e 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T a b l e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 O r g a n i z a t i o n   N a m e < / s t r i n g > < / k e y > < v a l u e > < i n t > 1 6 1 < / i n t > < / v a l u e > < / i t e m > < i t e m > < k e y > < s t r i n g > P r o j e c t   N a m e < / s t r i n g > < / k e y > < v a l u e > < i n t > 1 2 4 < / i n t > < / v a l u e > < / i t e m > < i t e m > < k e y > < s t r i n g > F o c u s   A r e a < / s t r i n g > < / k e y > < v a l u e > < i n t > 1 0 9 < / i n t > < / v a l u e > < / i t e m > < i t e m > < k e y > < s t r i n g > F u n d i n g   R e q u e s t < / s t r i n g > < / k e y > < v a l u e > < i n t > 1 4 6 < / i n t > < / v a l u e > < / i t e m > < i t e m > < k e y > < s t r i n g > F Y 2 0   F u n d i n g < / s t r i n g > < / k e y > < v a l u e > < i n t > 1 2 5 < / i n t > < / v a l u e > < / i t e m > < i t e m > < k e y > < s t r i n g > F i s c a l   A g e n t < / s t r i n g > < / k e y > < v a l u e > < i n t > 1 1 4 < / i n t > < / v a l u e > < / i t e m > < / C o l u m n W i d t h s > < C o l u m n D i s p l a y I n d e x > < i t e m > < k e y > < s t r i n g > O r g a n i z a t i o n   N a m e < / s t r i n g > < / k e y > < v a l u e > < i n t > 0 < / i n t > < / v a l u e > < / i t e m > < i t e m > < k e y > < s t r i n g > P r o j e c t   N a m e < / s t r i n g > < / k e y > < v a l u e > < i n t > 1 < / i n t > < / v a l u e > < / i t e m > < i t e m > < k e y > < s t r i n g > F o c u s   A r e a < / s t r i n g > < / k e y > < v a l u e > < i n t > 5 < / i n t > < / v a l u e > < / i t e m > < i t e m > < k e y > < s t r i n g > F u n d i n g   R e q u e s t < / s t r i n g > < / k e y > < v a l u e > < i n t > 2 < / i n t > < / v a l u e > < / i t e m > < i t e m > < k e y > < s t r i n g > F Y 2 0   F u n d i n g < / s t r i n g > < / k e y > < v a l u e > < i n t > 3 < / i n t > < / v a l u e > < / i t e m > < i t e m > < k e y > < s t r i n g > F i s c a l   A g e n t 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O r d e r " > < C u s t o m C o n t e n t > T a b l e 1 1 _ f 6 4 f b 8 c 5 - f 3 0 7 - 4 b e d - 9 1 0 0 - 5 9 7 6 6 a d d a f d d , T a b l e 2 < / C u s t o m C o n t e n t > < / G e m i n i > 
</file>

<file path=customXml/item1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G e m i n i   x m l n s = " h t t p : / / g e m i n i / p i v o t c u s t o m i z a t i o n / b a 9 8 e a 5 1 - 0 d 9 0 - 4 b 2 4 - 8 7 2 3 - f 8 5 e 8 c 1 3 7 1 5 a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 E q u i t y < / M e a s u r e N a m e > < D i s p l a y N a m e > S u m   E q u i t y < / D i s p l a y N a m e > < V i s i b l e > F a l s e < / V i s i b l e > < / i t e m > < i t e m > < M e a s u r e N a m e > C o u n t   E q u i t y < / M e a s u r e N a m e > < D i s p l a y N a m e > C o u n t   E q u i t y < / D i s p l a y N a m e > < V i s i b l e > F a l s e < / V i s i b l e > < / i t e m > < i t e m > < M e a s u r e N a m e > A v g .   S c o r e   E q u i t y < / M e a s u r e N a m e > < D i s p l a y N a m e > A v g .   S c o r e   E q u i t y 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d 2 f 3 7 1 7 8 - e 1 6 0 - 4 c 8 b - b 3 0 e - b f 5 a 3 5 5 e 2 b 4 0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i t e m > < M e a s u r e N a m e > S u m   O t h e r   C o u n t y   F u n d i n g < / M e a s u r e N a m e > < D i s p l a y N a m e > S u m   O t h e r   C o u n t y   F u n d i n g < / D i s p l a y N a m e > < V i s i b l e > F a l s e < / V i s i b l e > < / i t e m > < i t e m > < M e a s u r e N a m e > C o u n t   O t h e r   C o u n t y   F u n d i n g < / M e a s u r e N a m e > < D i s p l a y N a m e > C o u n t   O t h e r   C o u n t y   F u n d i n g < / D i s p l a y N a m e > < V i s i b l e > F a l s e < / V i s i b l e > < / i t e m > < i t e m > < M e a s u r e N a m e > A v g .   S c o r e   O t h e r   C o u n t y   F u n d i n g < / M e a s u r e N a m e > < D i s p l a y N a m e > A v g .   S c o r e   O t h e r   C o u n t y   F u n d i n g 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F o r m u l a B a r S t a t e " > < C u s t o m C o n t e n t > & l t ; S a n d b o x E d i t o r . F o r m u l a B a r S t a t e 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 x m l n s : i = " h t t p : / / w w w . w 3 . o r g / 2 0 0 1 / X M L S c h e m a - i n s t a n c e " & g t ; & l t ; H e i g h t & g t ; 6 3 & l t ; / H e i g h t & g t ; & l t ; / S a n d b o x E d i t o r . F o r m u l a B a r S t a t e & g t ; 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X M L _ T a b l e 1 1 _ f 6 4 f b 8 c 5 - f 3 0 7 - 4 b e d - 9 1 0 0 - 5 9 7 6 6 a d d a f d d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 x m l n s : x s i = " h t t p : / / w w w . w 3 . o r g / 2 0 0 1 / X M L S c h e m a - i n s t a n c e " & g t ; & l t ; C o l u m n S u g g e s t e d T y p e & g t ; & l t ; i t e m & g t ; & l t ; k e y & g t ; & l t ; s t r i n g & g t ; P r i o r   Y r   F u n d i n g & l t ; / s t r i n g & g t ; & l t ; / k e y & g t ; & l t ; v a l u e & g t ; & l t ; s t r i n g & g t ; E m p t y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 / & g t ; & l t ; C o l u m n W i d t h s & g t ; & l t ; i t e m & g t ; & l t ; k e y & g t ; & l t ; s t r i n g & g t ; O r g a n i z a t i o n   N a m e & l t ; / s t r i n g & g t ; & l t ; / k e y & g t ; & l t ; v a l u e & g t ; & l t ; i n t & g t ; 1 6 1 & l t ; / i n t & g t ; & l t ; / v a l u e & g t ; & l t ; / i t e m & g t ; & l t ; i t e m & g t ; & l t ; k e y & g t ; & l t ; s t r i n g & g t ; P r o j e c t   N a m e & l t ; / s t r i n g & g t ; & l t ; / k e y & g t ; & l t ; v a l u e & g t ; & l t ; i n t & g t ; 1 2 4 & l t ; / i n t & g t ; & l t ; / v a l u e & g t ; & l t ; / i t e m & g t ; & l t ; i t e m & g t ; & l t ; k e y & g t ; & l t ; s t r i n g & g t ; S t r a t e g y & l t ; / s t r i n g & g t ; & l t ; / k e y & g t ; & l t ; v a l u e & g t ; & l t ; i n t & g t ; 8 9 & l t ; / i n t & g t ; & l t ; / v a l u e & g t ; & l t ; / i t e m & g t ; & l t ; i t e m & g t ; & l t ; k e y & g t ; & l t ; s t r i n g & g t ; F u n d i n g   R e q u e s t & l t ; / s t r i n g & g t ; & l t ; / k e y & g t ; & l t ; v a l u e & g t ; & l t ; i n t & g t ; 1 4 6 & l t ; / i n t & g t ; & l t ; / v a l u e & g t ; & l t ; / i t e m & g t ; & l t ; i t e m & g t ; & l t ; k e y & g t ; & l t ; s t r i n g & g t ; O r g a n i z a t i o n & l t ; / s t r i n g & g t ; & l t ; / k e y & g t ; & l t ; v a l u e & g t ; & l t ; i n t & g t ; 1 1 8 & l t ; / i n t & g t ; & l t ; / v a l u e & g t ; & l t ; / i t e m & g t ; & l t ; i t e m & g t ; & l t ; k e y & g t ; & l t ; s t r i n g & g t ; N e e d & l t ; / s t r i n g & g t ; & l t ; / k e y & g t ; & l t ; v a l u e & g t ; & l t ; i n t & g t ; 6 9 & l t ; / i n t & g t ; & l t ; / v a l u e & g t ; & l t ; / i t e m & g t ; & l t ; i t e m & g t ; & l t ; k e y & g t ; & l t ; s t r i n g & g t ; P e o p l e   S e r v e d & l t ; / s t r i n g & g t ; & l t ; / k e y & g t ; & l t ; v a l u e & g t ; & l t ; i n t & g t ; 1 3 0 & l t ; / i n t & g t ; & l t ; / v a l u e & g t ; & l t ; / i t e m & g t ; & l t ; i t e m & g t ; & l t ; k e y & g t ; & l t ; s t r i n g & g t ; P r o j e c t & l t ; / s t r i n g & g t ; & l t ; / k e y & g t ; & l t ; v a l u e & g t ; & l t ; i n t & g t ; 8 1 & l t ; / i n t & g t ; & l t ; / v a l u e & g t ; & l t ; / i t e m & g t ; & l t ; i t e m & g t ; & l t ; k e y & g t ; & l t ; s t r i n g & g t ; R e s u l t s & l t ; / s t r i n g & g t ; & l t ; / k e y & g t ; & l t ; v a l u e & g t ; & l t ; i n t & g t ; 8 5 & l t ; / i n t & g t ; & l t ; / v a l u e & g t ; & l t ; / i t e m & g t ; & l t ; i t e m & g t ; & l t ; k e y & g t ; & l t ; s t r i n g & g t ; E v a l u a t i o n & l t ; / s t r i n g & g t ; & l t ; / k e y & g t ; & l t ; v a l u e & g t ; & l t ; i n t & g t ; 1 0 2 & l t ; / i n t & g t ; & l t ; / v a l u e & g t ; & l t ; / i t e m & g t ; & l t ; i t e m & g t ; & l t ; k e y & g t ; & l t ; s t r i n g & g t ; O t h e r   C o u n t y   F u n d i n g & l t ; / s t r i n g & g t ; & l t ; / k e y & g t ; & l t ; v a l u e & g t ; & l t ; i n t & g t ; 1 7 8 & l t ; / i n t & g t ; & l t ; / v a l u e & g t ; & l t ; / i t e m & g t ; & l t ; i t e m & g t ; & l t ; k e y & g t ; & l t ; s t r i n g & g t ; C o l l a b o r a t i o n & l t ; / s t r i n g & g t ; & l t ; / k e y & g t ; & l t ; v a l u e & g t ; & l t ; i n t & g t ; 1 2 0 & l t ; / i n t & g t ; & l t ; / v a l u e & g t ; & l t ; / i t e m & g t ; & l t ; i t e m & g t ; & l t ; k e y & g t ; & l t ; s t r i n g & g t ; B u d g e t & l t ; / s t r i n g & g t ; & l t ; / k e y & g t ; & l t ; v a l u e & g t ; & l t ; i n t & g t ; 8 1 & l t ; / i n t & g t ; & l t ; / v a l u e & g t ; & l t ; / i t e m & g t ; & l t ; i t e m & g t ; & l t ; k e y & g t ; & l t ; s t r i n g & g t ; S u s t a i n a b i l i t y & l t ; / s t r i n g & g t ; & l t ; / k e y & g t ; & l t ; v a l u e & g t ; & l t ; i n t & g t ; 1 2 0 & l t ; / i n t & g t ; & l t ; / v a l u e & g t ; & l t ; / i t e m & g t ; & l t ; i t e m & g t ; & l t ; k e y & g t ; & l t ; s t r i n g & g t ; E v a l u a t o r   F i r s t   N a m e & l t ; / s t r i n g & g t ; & l t ; / k e y & g t ; & l t ; v a l u e & g t ; & l t ; i n t & g t ; 1 7 2 & l t ; / i n t & g t ; & l t ; / v a l u e & g t ; & l t ; / i t e m & g t ; & l t ; i t e m & g t ; & l t ; k e y & g t ; & l t ; s t r i n g & g t ; E v a l u a t o r   L a s t   N a m e & l t ; / s t r i n g & g t ; & l t ; / k e y & g t ; & l t ; v a l u e & g t ; & l t ; i n t & g t ; 1 7 1 & l t ; / i n t & g t ; & l t ; / v a l u e & g t ; & l t ; / i t e m & g t ; & l t ; i t e m & g t ; & l t ; k e y & g t ; & l t ; s t r i n g & g t ; P r i o r   Y r   F u n d i n g & l t ; / s t r i n g & g t ; & l t ; / k e y & g t ; & l t ; v a l u e & g t ; & l t ; i n t & g t ; 1 4 0 & l t ; / i n t & g t ; & l t ; / v a l u e & g t ; & l t ; / i t e m & g t ; & l t ; / C o l u m n W i d t h s & g t ; & l t ; C o l u m n D i s p l a y I n d e x & g t ; & l t ; i t e m & g t ; & l t ; k e y & g t ; & l t ; s t r i n g & g t ; O r g a n i z a t i o n   N a m e & l t ; / s t r i n g & g t ; & l t ; / k e y & g t ; & l t ; v a l u e & g t ; & l t ; i n t & g t ; 0 & l t ; / i n t & g t ; & l t ; / v a l u e & g t ; & l t ; / i t e m & g t ; & l t ; i t e m & g t ; & l t ; k e y & g t ; & l t ; s t r i n g & g t ; P r o j e c t   N a m e & l t ; / s t r i n g & g t ; & l t ; / k e y & g t ; & l t ; v a l u e & g t ; & l t ; i n t & g t ; 1 & l t ; / i n t & g t ; & l t ; / v a l u e & g t ; & l t ; / i t e m & g t ; & l t ; i t e m & g t ; & l t ; k e y & g t ; & l t ; s t r i n g & g t ; S t r a t e g y & l t ; / s t r i n g & g t ; & l t ; / k e y & g t ; & l t ; v a l u e & g t ; & l t ; i n t & g t ; 2 & l t ; / i n t & g t ; & l t ; / v a l u e & g t ; & l t ; / i t e m & g t ; & l t ; i t e m & g t ; & l t ; k e y & g t ; & l t ; s t r i n g & g t ; F u n d i n g   R e q u e s t & l t ; / s t r i n g & g t ; & l t ; / k e y & g t ; & l t ; v a l u e & g t ; & l t ; i n t & g t ; 3 & l t ; / i n t & g t ; & l t ; / v a l u e & g t ; & l t ; / i t e m & g t ; & l t ; i t e m & g t ; & l t ; k e y & g t ; & l t ; s t r i n g & g t ; O r g a n i z a t i o n & l t ; / s t r i n g & g t ; & l t ; / k e y & g t ; & l t ; v a l u e & g t ; & l t ; i n t & g t ; 4 & l t ; / i n t & g t ; & l t ; / v a l u e & g t ; & l t ; / i t e m & g t ; & l t ; i t e m & g t ; & l t ; k e y & g t ; & l t ; s t r i n g & g t ; N e e d & l t ; / s t r i n g & g t ; & l t ; / k e y & g t ; & l t ; v a l u e & g t ; & l t ; i n t & g t ; 5 & l t ; / i n t & g t ; & l t ; / v a l u e & g t ; & l t ; / i t e m & g t ; & l t ; i t e m & g t ; & l t ; k e y & g t ; & l t ; s t r i n g & g t ; P e o p l e   S e r v e d & l t ; / s t r i n g & g t ; & l t ; / k e y & g t ; & l t ; v a l u e & g t ; & l t ; i n t & g t ; 6 & l t ; / i n t & g t ; & l t ; / v a l u e & g t ; & l t ; / i t e m & g t ; & l t ; i t e m & g t ; & l t ; k e y & g t ; & l t ; s t r i n g & g t ; P r o j e c t & l t ; / s t r i n g & g t ; & l t ; / k e y & g t ; & l t ; v a l u e & g t ; & l t ; i n t & g t ; 7 & l t ; / i n t & g t ; & l t ; / v a l u e & g t ; & l t ; / i t e m & g t ; & l t ; i t e m & g t ; & l t ; k e y & g t ; & l t ; s t r i n g & g t ; R e s u l t s & l t ; / s t r i n g & g t ; & l t ; / k e y & g t ; & l t ; v a l u e & g t ; & l t ; i n t & g t ; 8 & l t ; / i n t & g t ; & l t ; / v a l u e & g t ; & l t ; / i t e m & g t ; & l t ; i t e m & g t ; & l t ; k e y & g t ; & l t ; s t r i n g & g t ; E v a l u a t i o n & l t ; / s t r i n g & g t ; & l t ; / k e y & g t ; & l t ; v a l u e & g t ; & l t ; i n t & g t ; 9 & l t ; / i n t & g t ; & l t ; / v a l u e & g t ; & l t ; / i t e m & g t ; & l t ; i t e m & g t ; & l t ; k e y & g t ; & l t ; s t r i n g & g t ; O t h e r   C o u n t y   F u n d i n g & l t ; / s t r i n g & g t ; & l t ; / k e y & g t ; & l t ; v a l u e & g t ; & l t ; i n t & g t ; 1 5 & l t ; / i n t & g t ; & l t ; / v a l u e & g t ; & l t ; / i t e m & g t ; & l t ; i t e m & g t ; & l t ; k e y & g t ; & l t ; s t r i n g & g t ; C o l l a b o r a t i o n & l t ; / s t r i n g & g t ; & l t ; / k e y & g t ; & l t ; v a l u e & g t ; & l t ; i n t & g t ; 1 0 & l t ; / i n t & g t ; & l t ; / v a l u e & g t ; & l t ; / i t e m & g t ; & l t ; i t e m & g t ; & l t ; k e y & g t ; & l t ; s t r i n g & g t ; B u d g e t & l t ; / s t r i n g & g t ; & l t ; / k e y & g t ; & l t ; v a l u e & g t ; & l t ; i n t & g t ; 1 1 & l t ; / i n t & g t ; & l t ; / v a l u e & g t ; & l t ; / i t e m & g t ; & l t ; i t e m & g t ; & l t ; k e y & g t ; & l t ; s t r i n g & g t ; S u s t a i n a b i l i t y & l t ; / s t r i n g & g t ; & l t ; / k e y & g t ; & l t ; v a l u e & g t ; & l t ; i n t & g t ; 1 2 & l t ; / i n t & g t ; & l t ; / v a l u e & g t ; & l t ; / i t e m & g t ; & l t ; i t e m & g t ; & l t ; k e y & g t ; & l t ; s t r i n g & g t ; E v a l u a t o r   F i r s t   N a m e & l t ; / s t r i n g & g t ; & l t ; / k e y & g t ; & l t ; v a l u e & g t ; & l t ; i n t & g t ; 1 3 & l t ; / i n t & g t ; & l t ; / v a l u e & g t ; & l t ; / i t e m & g t ; & l t ; i t e m & g t ; & l t ; k e y & g t ; & l t ; s t r i n g & g t ; E v a l u a t o r   L a s t   N a m e & l t ; / s t r i n g & g t ; & l t ; / k e y & g t ; & l t ; v a l u e & g t ; & l t ; i n t & g t ; 1 4 & l t ; / i n t & g t ; & l t ; / v a l u e & g t ; & l t ; / i t e m & g t ; & l t ; i t e m & g t ; & l t ; k e y & g t ; & l t ; s t r i n g & g t ; P r i o r   Y r   F u n d i n g & l t ; / s t r i n g & g t ; & l t ; / k e y & g t ; & l t ; v a l u e & g t ; & l t ; i n t & g t ; 1 6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 / & g t ; & l t ; S o r t B y C o l u m n & g t ; P r i o r   Y r   F u n d i n g & l t ; / S o r t B y C o l u m n & g t ; & l t ; I s S o r t D e s c e n d i n g & g t ; f a l s e & l t ; / I s S o r t D e s c e n d i n g & g t ; & l t ; / T a b l e W i d g e t G r i d S e r i a l i z a t i o n & g t ; 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23.xml>��< ? x m l   v e r s i o n = " 1 . 0 "   e n c o d i n g = " U T F - 1 6 " ? > < G e m i n i   x m l n s = " h t t p : / / g e m i n i / p i v o t c u s t o m i z a t i o n / T a b l e C o u n t I n S a n d b o x " > < C u s t o m C o n t e n t > 2 < / C u s t o m C o n t e n t > < / G e m i n i > 
</file>

<file path=customXml/item2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6.xml>��< ? x m l   v e r s i o n = " 1 . 0 "   e n c o d i n g = " U T F - 1 6 " ? > < G e m i n i   x m l n s = " h t t p : / / g e m i n i / p i v o t c u s t o m i z a t i o n / 7 3 1 5 e 7 d 0 - 0 b 6 1 - 4 2 0 6 - b d 8 f - a 0 d c b 8 4 b 4 8 f e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i t e m > < M e a s u r e N a m e > S u m   O t h e r   C o u n t y   F u n d i n g < / M e a s u r e N a m e > < D i s p l a y N a m e > S u m   O t h e r   C o u n t y   F u n d i n g < / D i s p l a y N a m e > < V i s i b l e > F a l s e < / V i s i b l e > < / i t e m > < i t e m > < M e a s u r e N a m e > C o u n t   O t h e r   C o u n t y   F u n d i n g < / M e a s u r e N a m e > < D i s p l a y N a m e > C o u n t   O t h e r   C o u n t y   F u n d i n g < / D i s p l a y N a m e > < V i s i b l e > F a l s e < / V i s i b l e > < / i t e m > < i t e m > < M e a s u r e N a m e > A v g .   S c o r e   O t h e r   C o u n t y   F u n d i n g < / M e a s u r e N a m e > < D i s p l a y N a m e > A v g .   S c o r e   O t h e r   C o u n t y   F u n d i n g 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8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l e 2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1 1 _ f 6 4 f b 8 c 5 - f 3 0 7 - 4 b e d - 9 1 0 0 - 5 9 7 6 6 a d d a f d d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2 7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29.xml>��< ? x m l   v e r s i o n = " 1 . 0 "   e n c o d i n g = " u t f - 1 6 " ? > < D a t a M a s h u p   s q m i d = " 3 7 4 a f e 8 7 - f c 7 3 - 4 b 8 f - 9 1 f 4 - 1 8 0 e 9 0 4 c 8 f 1 7 "   x m l n s = " h t t p : / / s c h e m a s . m i c r o s o f t . c o m / D a t a M a s h u p " > A A A A A H I E A A B Q S w M E F A A C A A g A g X S B U N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C B d I F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X S B U G S 1 O t R q A Q A A k w M A A B M A H A B G b 3 J t d W x h c y 9 T Z W N 0 a W 9 u M S 5 t I K I Y A C i g F A A A A A A A A A A A A A A A A A A A A A A A A A A A A H V S T W v C Q B C 9 B / I f l v S i s A h C K Y j 0 0 q B Q K C p G 2 o N 4 W J N p 3 L r u 2 v 0 Q 0 5 D / 3 k 1 i a 3 S T X A L z 3 s 6 8 e W 8 U x J o K j q L 6 P x z 7 n u + p H Z G Q o B X Z M h i i Z 8 R A + x 6 y X y S M j M F W J u c Y 2 C A 0 U g L X H 0 L u t 0 L s e / 1 8 P S M H e A 7 q l 8 G m W I e C a 0 v Z 4 L r B Q x D u C E / L 5 t k R A t u p o g 5 W k n D 1 K e Q h F M w c e A m q X j 0 N 5 3 k w l y n h 9 I d U U s s R A U b a c p C G s y 4 w y o O F F F 9 2 h X Y w 0 p J o S D M H m B q e U J 6 i J X w b U N r i 9 U p x N i g l V J z m b E t 4 5 f r p 8 Y r O A B K 3 u g B x Z G B N l a d W u B b r A k t Q h m n l A p M T Y a Z D w l z v Q K J Q G K 4 z d N n I Z V l j G d k K 2 d H k x S Q p t C i K j N K E c r K l j O q s U 5 i Q a E q l 6 v D / S n o j b Z y i / 3 8 e S z g y E t v 7 e L d P G g d y q V f V 3 t 0 V Y W 4 Y w 6 P R C F 9 Y 8 o a O n Q z / U n N y a i T T y O L W / S 6 / H Y e v n t 6 7 W P R 9 j / K O l c e / U E s B A i 0 A F A A C A A g A g X S B U N H d V o y m A A A A + A A A A B I A A A A A A A A A A A A A A A A A A A A A A E N v b m Z p Z y 9 Q Y W N r Y W d l L n h t b F B L A Q I t A B Q A A g A I A I F 0 g V A P y u m r p A A A A O k A A A A T A A A A A A A A A A A A A A A A A P I A A A B b Q 2 9 u d G V u d F 9 U e X B l c 1 0 u e G 1 s U E s B A i 0 A F A A C A A g A g X S B U G S 1 O t R q A Q A A k w M A A B M A A A A A A A A A A A A A A A A A 4 w E A A E Z v c m 1 1 b G F z L 1 N l Y 3 R p b 2 4 x L m 1 Q S w U G A A A A A A M A A w D C A A A A m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h E A A A A A A A B Q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2 h h b m d l Z C B U e X B l L n t P c m d h b m l 6 Y X R p b 2 4 g T m F t Z S w w f S Z x d W 9 0 O y w m c X V v d D t T Z W N 0 a W 9 u M S 9 U Y W J s Z T E v Q 2 h h b m d l Z C B U e X B l L n t Q c m 9 q Z W N 0 I E 5 h b W U s M X 0 m c X V v d D s s J n F 1 b 3 Q 7 U 2 V j d G l v b j E v V G F i b G U x L 0 N o Y W 5 n Z W Q g V H l w Z S 5 7 U 3 R y Y X R l Z 3 k s M n 0 m c X V v d D s s J n F 1 b 3 Q 7 U 2 V j d G l v b j E v V G F i b G U x L 0 N o Y W 5 n Z W Q g V H l w Z S 5 7 R n V u Z G l u Z y B S Z X F 1 Z X N 0 L D N 9 J n F 1 b 3 Q 7 L C Z x d W 9 0 O 1 N l Y 3 R p b 2 4 x L 1 R h Y m x l M S 9 S Z X B s Y W N l Z C B W Y W x 1 Z S 5 7 T 3 J n Y W 5 p e m F 0 a W 9 u L D R 9 J n F 1 b 3 Q 7 L C Z x d W 9 0 O 1 N l Y 3 R p b 2 4 x L 1 R h Y m x l M S 9 S Z X B s Y W N l Z C B W Y W x 1 Z S 5 7 T m V l Z C w 1 f S Z x d W 9 0 O y w m c X V v d D t T Z W N 0 a W 9 u M S 9 U Y W J s Z T E v U m V w b G F j Z W Q g V m F s d W U u e 1 B l b 3 B s Z S B T Z X J 2 Z W Q s N n 0 m c X V v d D s s J n F 1 b 3 Q 7 U 2 V j d G l v b j E v V G F i b G U x L 1 J l c G x h Y 2 V k I F Z h b H V l L n t Q c m 9 q Z W N 0 L D d 9 J n F 1 b 3 Q 7 L C Z x d W 9 0 O 1 N l Y 3 R p b 2 4 x L 1 R h Y m x l M S 9 S Z X B s Y W N l Z C B W Y W x 1 Z S 5 7 U m V z d W x 0 c y w 4 f S Z x d W 9 0 O y w m c X V v d D t T Z W N 0 a W 9 u M S 9 U Y W J s Z T E v U m V w b G F j Z W Q g V m F s d W U u e 0 V 2 Y W x 1 Y X R p b 2 4 s O X 0 m c X V v d D s s J n F 1 b 3 Q 7 U 2 V j d G l v b j E v V G F i b G U x L 1 J l c G x h Y 2 V k I F Z h b H V l L n t P d G h l c i B D b 3 V u d H k g R n V u Z G l u Z y w x M H 0 m c X V v d D s s J n F 1 b 3 Q 7 U 2 V j d G l v b j E v V G F i b G U x L 1 J l c G x h Y 2 V k I F Z h b H V l L n t D b 2 x s Y W J v c m F 0 a W 9 u L D E x f S Z x d W 9 0 O y w m c X V v d D t T Z W N 0 a W 9 u M S 9 U Y W J s Z T E v U m V w b G F j Z W Q g V m F s d W U u e 0 J 1 Z G d l d C w x M n 0 m c X V v d D s s J n F 1 b 3 Q 7 U 2 V j d G l v b j E v V G F i b G U x L 1 J l c G x h Y 2 V k I F Z h b H V l L n t T d X N 0 Y W l u Y W J p b G l 0 e S w x M 3 0 m c X V v d D s s J n F 1 b 3 Q 7 U 2 V j d G l v b j E v V G F i b G U x L 0 N o Y W 5 n Z W Q g V H l w Z S 5 7 R X Z h b H V h d G 9 y I E Z p c n N 0 I E 5 h b W U s M T R 9 J n F 1 b 3 Q 7 L C Z x d W 9 0 O 1 N l Y 3 R p b 2 4 x L 1 R h Y m x l M S 9 D a G F u Z 2 V k I F R 5 c G U u e 0 V 2 Y W x 1 Y X R v c i B M Y X N 0 I E 5 h b W U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Y W J s Z T E v Q 2 h h b m d l Z C B U e X B l L n t P c m d h b m l 6 Y X R p b 2 4 g T m F t Z S w w f S Z x d W 9 0 O y w m c X V v d D t T Z W N 0 a W 9 u M S 9 U Y W J s Z T E v Q 2 h h b m d l Z C B U e X B l L n t Q c m 9 q Z W N 0 I E 5 h b W U s M X 0 m c X V v d D s s J n F 1 b 3 Q 7 U 2 V j d G l v b j E v V G F i b G U x L 0 N o Y W 5 n Z W Q g V H l w Z S 5 7 U 3 R y Y X R l Z 3 k s M n 0 m c X V v d D s s J n F 1 b 3 Q 7 U 2 V j d G l v b j E v V G F i b G U x L 0 N o Y W 5 n Z W Q g V H l w Z S 5 7 R n V u Z G l u Z y B S Z X F 1 Z X N 0 L D N 9 J n F 1 b 3 Q 7 L C Z x d W 9 0 O 1 N l Y 3 R p b 2 4 x L 1 R h Y m x l M S 9 S Z X B s Y W N l Z C B W Y W x 1 Z S 5 7 T 3 J n Y W 5 p e m F 0 a W 9 u L D R 9 J n F 1 b 3 Q 7 L C Z x d W 9 0 O 1 N l Y 3 R p b 2 4 x L 1 R h Y m x l M S 9 S Z X B s Y W N l Z C B W Y W x 1 Z S 5 7 T m V l Z C w 1 f S Z x d W 9 0 O y w m c X V v d D t T Z W N 0 a W 9 u M S 9 U Y W J s Z T E v U m V w b G F j Z W Q g V m F s d W U u e 1 B l b 3 B s Z S B T Z X J 2 Z W Q s N n 0 m c X V v d D s s J n F 1 b 3 Q 7 U 2 V j d G l v b j E v V G F i b G U x L 1 J l c G x h Y 2 V k I F Z h b H V l L n t Q c m 9 q Z W N 0 L D d 9 J n F 1 b 3 Q 7 L C Z x d W 9 0 O 1 N l Y 3 R p b 2 4 x L 1 R h Y m x l M S 9 S Z X B s Y W N l Z C B W Y W x 1 Z S 5 7 U m V z d W x 0 c y w 4 f S Z x d W 9 0 O y w m c X V v d D t T Z W N 0 a W 9 u M S 9 U Y W J s Z T E v U m V w b G F j Z W Q g V m F s d W U u e 0 V 2 Y W x 1 Y X R p b 2 4 s O X 0 m c X V v d D s s J n F 1 b 3 Q 7 U 2 V j d G l v b j E v V G F i b G U x L 1 J l c G x h Y 2 V k I F Z h b H V l L n t P d G h l c i B D b 3 V u d H k g R n V u Z G l u Z y w x M H 0 m c X V v d D s s J n F 1 b 3 Q 7 U 2 V j d G l v b j E v V G F i b G U x L 1 J l c G x h Y 2 V k I F Z h b H V l L n t D b 2 x s Y W J v c m F 0 a W 9 u L D E x f S Z x d W 9 0 O y w m c X V v d D t T Z W N 0 a W 9 u M S 9 U Y W J s Z T E v U m V w b G F j Z W Q g V m F s d W U u e 0 J 1 Z G d l d C w x M n 0 m c X V v d D s s J n F 1 b 3 Q 7 U 2 V j d G l v b j E v V G F i b G U x L 1 J l c G x h Y 2 V k I F Z h b H V l L n t T d X N 0 Y W l u Y W J p b G l 0 e S w x M 3 0 m c X V v d D s s J n F 1 b 3 Q 7 U 2 V j d G l v b j E v V G F i b G U x L 0 N o Y W 5 n Z W Q g V H l w Z S 5 7 R X Z h b H V h d G 9 y I E Z p c n N 0 I E 5 h b W U s M T R 9 J n F 1 b 3 Q 7 L C Z x d W 9 0 O 1 N l Y 3 R p b 2 4 x L 1 R h Y m x l M S 9 D a G F u Z 2 V k I F R 5 c G U u e 0 V 2 Y W x 1 Y X R v c i B M Y X N 0 I E 5 h b W U s M T V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P c m d h b m l 6 Y X R p b 2 4 g T m F t Z S Z x d W 9 0 O y w m c X V v d D t Q c m 9 q Z W N 0 I E 5 h b W U m c X V v d D s s J n F 1 b 3 Q 7 U 3 R y Y X R l Z 3 k m c X V v d D s s J n F 1 b 3 Q 7 R n V u Z G l u Z y B S Z X F 1 Z X N 0 J n F 1 b 3 Q 7 L C Z x d W 9 0 O 0 9 y Z 2 F u a X p h d G l v b i Z x d W 9 0 O y w m c X V v d D t O Z W V k J n F 1 b 3 Q 7 L C Z x d W 9 0 O 1 B l b 3 B s Z S B T Z X J 2 Z W Q m c X V v d D s s J n F 1 b 3 Q 7 U H J v a m V j d C Z x d W 9 0 O y w m c X V v d D t S Z X N 1 b H R z J n F 1 b 3 Q 7 L C Z x d W 9 0 O 0 V 2 Y W x 1 Y X R p b 2 4 m c X V v d D s s J n F 1 b 3 Q 7 T 3 R o Z X I g Q 2 9 1 b n R 5 I E Z 1 b m R p b m c m c X V v d D s s J n F 1 b 3 Q 7 Q 2 9 s b G F i b 3 J h d G l v b i Z x d W 9 0 O y w m c X V v d D t C d W R n Z X Q m c X V v d D s s J n F 1 b 3 Q 7 U 3 V z d G F p b m F i a W x p d H k m c X V v d D s s J n F 1 b 3 Q 7 R X Z h b H V h d G 9 y I E Z p c n N 0 I E 5 h b W U m c X V v d D s s J n F 1 b 3 Q 7 R X Z h b H V h d G 9 y I E x h c 3 Q g T m F t Z S Z x d W 9 0 O 1 0 i I C 8 + P E V u d H J 5 I F R 5 c G U 9 I k Z p b G x D b 2 x 1 b W 5 U e X B l c y I g V m F s d W U 9 I n N C Z 1 l H R V F N R E F 3 T U R B d 0 1 E Q X d N R 0 J n P T 0 i I C 8 + P E V u d H J 5 I F R 5 c G U 9 I k Z p b G x M Y X N 0 V X B k Y X R l Z C I g V m F s d W U 9 I m Q y M D I w L T A 0 L T A x V D E 4 O j M 1 O j M 4 L j k x N D M x M D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O T U i I C 8 + P E V u d H J 5 I F R 5 c G U 9 I l F 1 Z X J 5 S U Q i I F Z h b H V l P S J z N 2 E y Z j Y 3 Y W I t M W Y z Y y 0 0 M T k 3 L W F j Y W I t M m Z l M m Y 5 O D J i O G Q 5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X B s Y W N l Z C U y M F Z h b H V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U D Q m F H E l p D o / C + 1 w 4 I W A A A A A A A A g A A A A A A A 2 Y A A M A A A A A Q A A A A h A e 9 J m 6 W H T p 7 z C D z S j F c T w A A A A A E g A A A o A A A A B A A A A A s P 1 O T A a A W h 6 R Y a d / c g Q O r U A A A A O S A B p 7 3 G 4 Z 0 0 T / F 6 x J i o F 0 5 M Q t J r a L P T 1 V R 5 Q f r l R w V 8 8 6 B B g E t i x 5 g g s a j V a T 1 v k P U 2 2 S Z U R t G J p h d g 5 E V f + w 8 A k J h n 2 T o S T W u y E T + Q 0 v L F A A A A N 9 m h o P 9 K P V w w I N V M 1 O J k m m U k W P K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G e m i n i   x m l n s = " h t t p : / / g e m i n i / p i v o t c u s t o m i z a t i o n / f f b 0 0 f b 6 - f c 1 2 - 4 6 1 d - a d f 3 - 5 5 0 e 8 6 f 0 6 9 c 8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 E q u i t y < / M e a s u r e N a m e > < D i s p l a y N a m e > S u m   E q u i t y < / D i s p l a y N a m e > < V i s i b l e > F a l s e < / V i s i b l e > < / i t e m > < i t e m > < M e a s u r e N a m e > C o u n t   E q u i t y < / M e a s u r e N a m e > < D i s p l a y N a m e > C o u n t   E q u i t y < / D i s p l a y N a m e > < V i s i b l e > F a l s e < / V i s i b l e > < / i t e m > < i t e m > < M e a s u r e N a m e > A v g .   S c o r e   E q u i t y < / M e a s u r e N a m e > < D i s p l a y N a m e > A v g .   S c o r e   E q u i t y 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 T a b l e 2 < / E x c e l T a b l e N a m e > < G e m i n i T a b l e I d > T a b l e 2 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39D9C7E0EE440841D865E5B331AF6" ma:contentTypeVersion="10" ma:contentTypeDescription="Create a new document." ma:contentTypeScope="" ma:versionID="a3d868cc5bba7bc3a31a8269e1d81567">
  <xsd:schema xmlns:xsd="http://www.w3.org/2001/XMLSchema" xmlns:xs="http://www.w3.org/2001/XMLSchema" xmlns:p="http://schemas.microsoft.com/office/2006/metadata/properties" xmlns:ns3="1d5157c5-0b34-4019-b892-cdf3cbd0bba6" xmlns:ns4="22fea025-f330-4e09-ac07-e6edffb86c86" targetNamespace="http://schemas.microsoft.com/office/2006/metadata/properties" ma:root="true" ma:fieldsID="988c52968554d0290600b6617687416d" ns3:_="" ns4:_="">
    <xsd:import namespace="1d5157c5-0b34-4019-b892-cdf3cbd0bba6"/>
    <xsd:import namespace="22fea025-f330-4e09-ac07-e6edffb86c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157c5-0b34-4019-b892-cdf3cbd0b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ea025-f330-4e09-ac07-e6edffb86c8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6EFBB6-4E53-4B6C-8759-E7CAC7A37A29}">
  <ds:schemaRefs/>
</ds:datastoreItem>
</file>

<file path=customXml/itemProps10.xml><?xml version="1.0" encoding="utf-8"?>
<ds:datastoreItem xmlns:ds="http://schemas.openxmlformats.org/officeDocument/2006/customXml" ds:itemID="{6D93C90A-122A-4033-A8B6-7D0E7B7D4FDE}">
  <ds:schemaRefs/>
</ds:datastoreItem>
</file>

<file path=customXml/itemProps11.xml><?xml version="1.0" encoding="utf-8"?>
<ds:datastoreItem xmlns:ds="http://schemas.openxmlformats.org/officeDocument/2006/customXml" ds:itemID="{DE584B22-AF1A-4FD4-B42F-09E3CB6C1452}">
  <ds:schemaRefs/>
</ds:datastoreItem>
</file>

<file path=customXml/itemProps12.xml><?xml version="1.0" encoding="utf-8"?>
<ds:datastoreItem xmlns:ds="http://schemas.openxmlformats.org/officeDocument/2006/customXml" ds:itemID="{858270EE-9C9F-41A7-869F-E2DF3EC1F505}">
  <ds:schemaRefs/>
</ds:datastoreItem>
</file>

<file path=customXml/itemProps13.xml><?xml version="1.0" encoding="utf-8"?>
<ds:datastoreItem xmlns:ds="http://schemas.openxmlformats.org/officeDocument/2006/customXml" ds:itemID="{67D5F8FC-2096-42D8-968A-1F34E9C967A8}">
  <ds:schemaRefs/>
</ds:datastoreItem>
</file>

<file path=customXml/itemProps14.xml><?xml version="1.0" encoding="utf-8"?>
<ds:datastoreItem xmlns:ds="http://schemas.openxmlformats.org/officeDocument/2006/customXml" ds:itemID="{0A6995AB-1B2C-4C85-91EE-53613BE5FF58}">
  <ds:schemaRefs/>
</ds:datastoreItem>
</file>

<file path=customXml/itemProps15.xml><?xml version="1.0" encoding="utf-8"?>
<ds:datastoreItem xmlns:ds="http://schemas.openxmlformats.org/officeDocument/2006/customXml" ds:itemID="{0E812B62-F8ED-4DB7-8B15-70C97B3D81EE}">
  <ds:schemaRefs/>
</ds:datastoreItem>
</file>

<file path=customXml/itemProps16.xml><?xml version="1.0" encoding="utf-8"?>
<ds:datastoreItem xmlns:ds="http://schemas.openxmlformats.org/officeDocument/2006/customXml" ds:itemID="{BC04C431-0C94-4789-B9E2-E1392EB5D4BD}">
  <ds:schemaRefs/>
</ds:datastoreItem>
</file>

<file path=customXml/itemProps17.xml><?xml version="1.0" encoding="utf-8"?>
<ds:datastoreItem xmlns:ds="http://schemas.openxmlformats.org/officeDocument/2006/customXml" ds:itemID="{064098E8-5B4B-4C36-8975-B567358E8B6F}">
  <ds:schemaRefs/>
</ds:datastoreItem>
</file>

<file path=customXml/itemProps18.xml><?xml version="1.0" encoding="utf-8"?>
<ds:datastoreItem xmlns:ds="http://schemas.openxmlformats.org/officeDocument/2006/customXml" ds:itemID="{D9551C61-A4E3-4195-9A23-1310189FB215}">
  <ds:schemaRefs/>
</ds:datastoreItem>
</file>

<file path=customXml/itemProps19.xml><?xml version="1.0" encoding="utf-8"?>
<ds:datastoreItem xmlns:ds="http://schemas.openxmlformats.org/officeDocument/2006/customXml" ds:itemID="{DE968930-AFF1-4F77-9CF7-C34839F843A5}">
  <ds:schemaRefs>
    <ds:schemaRef ds:uri="http://purl.org/dc/elements/1.1/"/>
    <ds:schemaRef ds:uri="http://schemas.microsoft.com/office/2006/metadata/properties"/>
    <ds:schemaRef ds:uri="22fea025-f330-4e09-ac07-e6edffb86c86"/>
    <ds:schemaRef ds:uri="http://schemas.microsoft.com/office/infopath/2007/PartnerControls"/>
    <ds:schemaRef ds:uri="http://www.w3.org/XML/1998/namespace"/>
    <ds:schemaRef ds:uri="http://purl.org/dc/terms/"/>
    <ds:schemaRef ds:uri="1d5157c5-0b34-4019-b892-cdf3cbd0bba6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BBF247-2585-47D8-9073-CE7E12EF4974}">
  <ds:schemaRefs/>
</ds:datastoreItem>
</file>

<file path=customXml/itemProps20.xml><?xml version="1.0" encoding="utf-8"?>
<ds:datastoreItem xmlns:ds="http://schemas.openxmlformats.org/officeDocument/2006/customXml" ds:itemID="{5D432C1C-5757-4858-AF8A-0EAC3D21E76C}">
  <ds:schemaRefs/>
</ds:datastoreItem>
</file>

<file path=customXml/itemProps21.xml><?xml version="1.0" encoding="utf-8"?>
<ds:datastoreItem xmlns:ds="http://schemas.openxmlformats.org/officeDocument/2006/customXml" ds:itemID="{EAC8CF8D-DAE3-4685-8BFC-DFD790BE75D3}">
  <ds:schemaRefs/>
</ds:datastoreItem>
</file>

<file path=customXml/itemProps22.xml><?xml version="1.0" encoding="utf-8"?>
<ds:datastoreItem xmlns:ds="http://schemas.openxmlformats.org/officeDocument/2006/customXml" ds:itemID="{07E0DF04-4D4E-4895-B708-59A743714767}">
  <ds:schemaRefs/>
</ds:datastoreItem>
</file>

<file path=customXml/itemProps23.xml><?xml version="1.0" encoding="utf-8"?>
<ds:datastoreItem xmlns:ds="http://schemas.openxmlformats.org/officeDocument/2006/customXml" ds:itemID="{BDE7E74D-7143-46BA-9B7D-EC2FF8BB11A5}">
  <ds:schemaRefs/>
</ds:datastoreItem>
</file>

<file path=customXml/itemProps24.xml><?xml version="1.0" encoding="utf-8"?>
<ds:datastoreItem xmlns:ds="http://schemas.openxmlformats.org/officeDocument/2006/customXml" ds:itemID="{51EEF798-7117-439D-8BF9-0D7E998E9773}">
  <ds:schemaRefs/>
</ds:datastoreItem>
</file>

<file path=customXml/itemProps25.xml><?xml version="1.0" encoding="utf-8"?>
<ds:datastoreItem xmlns:ds="http://schemas.openxmlformats.org/officeDocument/2006/customXml" ds:itemID="{F5C32136-4D28-49F0-A5F5-1A4F4583A759}">
  <ds:schemaRefs/>
</ds:datastoreItem>
</file>

<file path=customXml/itemProps26.xml><?xml version="1.0" encoding="utf-8"?>
<ds:datastoreItem xmlns:ds="http://schemas.openxmlformats.org/officeDocument/2006/customXml" ds:itemID="{B9F72A1A-6F34-4728-9F09-029A0A0AE48B}">
  <ds:schemaRefs/>
</ds:datastoreItem>
</file>

<file path=customXml/itemProps27.xml><?xml version="1.0" encoding="utf-8"?>
<ds:datastoreItem xmlns:ds="http://schemas.openxmlformats.org/officeDocument/2006/customXml" ds:itemID="{58A34A07-485A-4329-B7B8-BF812B95F789}">
  <ds:schemaRefs/>
</ds:datastoreItem>
</file>

<file path=customXml/itemProps28.xml><?xml version="1.0" encoding="utf-8"?>
<ds:datastoreItem xmlns:ds="http://schemas.openxmlformats.org/officeDocument/2006/customXml" ds:itemID="{E1080A61-56BF-47C3-8842-8FB80C1A15D0}">
  <ds:schemaRefs/>
</ds:datastoreItem>
</file>

<file path=customXml/itemProps29.xml><?xml version="1.0" encoding="utf-8"?>
<ds:datastoreItem xmlns:ds="http://schemas.openxmlformats.org/officeDocument/2006/customXml" ds:itemID="{22021CD5-5E12-445E-9437-1F50C7048BC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B8ED44D-F85B-4EEB-82E1-253DA1CF2BB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BA8CD4-EED4-4B73-8B2D-4665900B8009}">
  <ds:schemaRefs/>
</ds:datastoreItem>
</file>

<file path=customXml/itemProps5.xml><?xml version="1.0" encoding="utf-8"?>
<ds:datastoreItem xmlns:ds="http://schemas.openxmlformats.org/officeDocument/2006/customXml" ds:itemID="{76231168-9DB0-400A-9E38-022A4620F2CB}">
  <ds:schemaRefs/>
</ds:datastoreItem>
</file>

<file path=customXml/itemProps6.xml><?xml version="1.0" encoding="utf-8"?>
<ds:datastoreItem xmlns:ds="http://schemas.openxmlformats.org/officeDocument/2006/customXml" ds:itemID="{52518149-CABC-4527-B48D-89C305C87872}">
  <ds:schemaRefs/>
</ds:datastoreItem>
</file>

<file path=customXml/itemProps7.xml><?xml version="1.0" encoding="utf-8"?>
<ds:datastoreItem xmlns:ds="http://schemas.openxmlformats.org/officeDocument/2006/customXml" ds:itemID="{63D04387-5E99-4055-8E4B-6D137F9F8C5C}">
  <ds:schemaRefs/>
</ds:datastoreItem>
</file>

<file path=customXml/itemProps8.xml><?xml version="1.0" encoding="utf-8"?>
<ds:datastoreItem xmlns:ds="http://schemas.openxmlformats.org/officeDocument/2006/customXml" ds:itemID="{634EAC8E-6459-4102-8E96-D8A0F641F860}">
  <ds:schemaRefs/>
</ds:datastoreItem>
</file>

<file path=customXml/itemProps9.xml><?xml version="1.0" encoding="utf-8"?>
<ds:datastoreItem xmlns:ds="http://schemas.openxmlformats.org/officeDocument/2006/customXml" ds:itemID="{2C5E5E00-2D1B-44C4-B005-5CB7025A9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157c5-0b34-4019-b892-cdf3cbd0bba6"/>
    <ds:schemaRef ds:uri="22fea025-f330-4e09-ac07-e6edffb86c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Funding Assumptions</vt:lpstr>
      <vt:lpstr>data</vt:lpstr>
      <vt:lpstr>FY21 Applications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Angelyn Johnson</dc:creator>
  <cp:lastModifiedBy>Burnett Walz</cp:lastModifiedBy>
  <dcterms:created xsi:type="dcterms:W3CDTF">2020-03-26T17:49:02Z</dcterms:created>
  <dcterms:modified xsi:type="dcterms:W3CDTF">2020-04-02T20:58:09Z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0x010100C6639D9C7E0EE440841D865E5B331AF6</vt:lpwstr>
  </property>
</Properties>
</file>